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dmoritz\Desktop\March 2020\Executive Summary\Annual Conference\2025\"/>
    </mc:Choice>
  </mc:AlternateContent>
  <xr:revisionPtr revIDLastSave="0" documentId="13_ncr:1_{BC89CBEE-E54F-41EC-9569-8AD36D3133DD}" xr6:coauthVersionLast="47" xr6:coauthVersionMax="47" xr10:uidLastSave="{00000000-0000-0000-0000-000000000000}"/>
  <bookViews>
    <workbookView xWindow="-108" yWindow="-108" windowWidth="23256" windowHeight="12576" tabRatio="809" xr2:uid="{00000000-000D-0000-FFFF-FFFF00000000}"/>
  </bookViews>
  <sheets>
    <sheet name="CONTENTS" sheetId="5" r:id="rId1"/>
    <sheet name="TOTALALA" sheetId="2" r:id="rId2"/>
    <sheet name="GFBYDEPT" sheetId="13" r:id="rId3"/>
    <sheet name="DIVISIONS" sheetId="30" r:id="rId4"/>
    <sheet name="ROUND TABLES" sheetId="15" r:id="rId5"/>
    <sheet name="SCHED LOANS TRANSFER W TERMS" sheetId="31" r:id="rId6"/>
    <sheet name="LIQUIDITY - ST INVESTMENTS" sheetId="32" r:id="rId7"/>
  </sheets>
  <definedNames>
    <definedName name="_xlnm.Print_Area" localSheetId="0">CONTENTS!$A$1:$L$27</definedName>
    <definedName name="_xlnm.Print_Area" localSheetId="3">DIVISIONS!$A$1:$G$43</definedName>
    <definedName name="_xlnm.Print_Area" localSheetId="2">GFBYDEPT!$A$1:$H$57</definedName>
    <definedName name="_xlnm.Print_Area" localSheetId="6">'LIQUIDITY - ST INVESTMENTS'!$A$1:$V$47</definedName>
    <definedName name="_xlnm.Print_Area" localSheetId="4">'ROUND TABLES'!$A$1:$G$45</definedName>
    <definedName name="_xlnm.Print_Area" localSheetId="5">'SCHED LOANS TRANSFER W TERMS'!$A$1:$L$46</definedName>
    <definedName name="_xlnm.Print_Area" localSheetId="1">TOTALALA!$A$1:$H$57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5" l="1"/>
  <c r="E16" i="15"/>
  <c r="E15" i="30"/>
  <c r="G44" i="13" l="1"/>
  <c r="D44" i="13"/>
  <c r="C44" i="13"/>
  <c r="F36" i="2" l="1"/>
  <c r="D36" i="2"/>
  <c r="C36" i="2"/>
  <c r="F14" i="2"/>
  <c r="F52" i="2" l="1"/>
  <c r="G36" i="2"/>
  <c r="F48" i="2"/>
  <c r="D13" i="30" l="1"/>
  <c r="E13" i="30" s="1"/>
  <c r="C45" i="2"/>
  <c r="D45" i="2"/>
  <c r="D30" i="15" l="1"/>
  <c r="E16" i="13" l="1"/>
  <c r="E15" i="13"/>
  <c r="E14" i="13"/>
  <c r="B8" i="15" l="1"/>
  <c r="H8" i="13" l="1"/>
  <c r="D37" i="2" l="1"/>
  <c r="D15" i="2" s="1"/>
  <c r="L35" i="31"/>
  <c r="F31" i="15"/>
  <c r="C31" i="15"/>
  <c r="B31" i="15"/>
  <c r="G30" i="15"/>
  <c r="E30" i="15"/>
  <c r="G29" i="15"/>
  <c r="D29" i="15"/>
  <c r="E29" i="15" s="1"/>
  <c r="G28" i="15"/>
  <c r="D28" i="15"/>
  <c r="E28" i="15" s="1"/>
  <c r="G27" i="15"/>
  <c r="D27" i="15"/>
  <c r="E27" i="15" s="1"/>
  <c r="G26" i="15"/>
  <c r="D26" i="15"/>
  <c r="E26" i="15" s="1"/>
  <c r="G25" i="15"/>
  <c r="D25" i="15"/>
  <c r="E25" i="15" s="1"/>
  <c r="G24" i="15"/>
  <c r="D24" i="15"/>
  <c r="E24" i="15" s="1"/>
  <c r="G23" i="15"/>
  <c r="D23" i="15"/>
  <c r="E23" i="15" s="1"/>
  <c r="G22" i="15"/>
  <c r="D22" i="15"/>
  <c r="E22" i="15" s="1"/>
  <c r="G21" i="15"/>
  <c r="D21" i="15"/>
  <c r="G20" i="15"/>
  <c r="D20" i="15"/>
  <c r="E20" i="15" s="1"/>
  <c r="G19" i="15"/>
  <c r="D19" i="15"/>
  <c r="E19" i="15" s="1"/>
  <c r="G18" i="15"/>
  <c r="D18" i="15"/>
  <c r="E18" i="15" s="1"/>
  <c r="G17" i="15"/>
  <c r="D17" i="15"/>
  <c r="E17" i="15" s="1"/>
  <c r="G16" i="15"/>
  <c r="D16" i="15"/>
  <c r="G15" i="15"/>
  <c r="D15" i="15"/>
  <c r="E15" i="15" s="1"/>
  <c r="G14" i="15"/>
  <c r="D14" i="15"/>
  <c r="E14" i="15" s="1"/>
  <c r="G13" i="15"/>
  <c r="D13" i="15"/>
  <c r="E13" i="15" s="1"/>
  <c r="G12" i="15"/>
  <c r="D12" i="15"/>
  <c r="E12" i="15" s="1"/>
  <c r="F8" i="15"/>
  <c r="C8" i="15"/>
  <c r="D8" i="15" s="1"/>
  <c r="E8" i="15" s="1"/>
  <c r="F7" i="15"/>
  <c r="C7" i="15"/>
  <c r="B7" i="15"/>
  <c r="F6" i="15"/>
  <c r="A3" i="15"/>
  <c r="F22" i="30"/>
  <c r="C22" i="30"/>
  <c r="B22" i="30"/>
  <c r="G21" i="30"/>
  <c r="D21" i="30"/>
  <c r="E21" i="30" s="1"/>
  <c r="G20" i="30"/>
  <c r="D20" i="30"/>
  <c r="E20" i="30" s="1"/>
  <c r="G19" i="30"/>
  <c r="D19" i="30"/>
  <c r="E19" i="30" s="1"/>
  <c r="G18" i="30"/>
  <c r="D18" i="30"/>
  <c r="E18" i="30" s="1"/>
  <c r="G17" i="30"/>
  <c r="D17" i="30"/>
  <c r="E17" i="30" s="1"/>
  <c r="G16" i="30"/>
  <c r="D16" i="30"/>
  <c r="E16" i="30" s="1"/>
  <c r="G15" i="30"/>
  <c r="D15" i="30"/>
  <c r="G14" i="30"/>
  <c r="D14" i="30"/>
  <c r="E14" i="30" s="1"/>
  <c r="G13" i="30"/>
  <c r="A9" i="30"/>
  <c r="F8" i="30"/>
  <c r="C8" i="30"/>
  <c r="B8" i="30"/>
  <c r="F7" i="30"/>
  <c r="C7" i="30"/>
  <c r="B7" i="30"/>
  <c r="A3" i="30"/>
  <c r="C46" i="13"/>
  <c r="H45" i="13"/>
  <c r="E45" i="13"/>
  <c r="F45" i="13" s="1"/>
  <c r="G46" i="13"/>
  <c r="D46" i="13"/>
  <c r="H44" i="13"/>
  <c r="H43" i="13"/>
  <c r="E43" i="13"/>
  <c r="F43" i="13" s="1"/>
  <c r="H42" i="13"/>
  <c r="E42" i="13"/>
  <c r="F42" i="13" s="1"/>
  <c r="H41" i="13"/>
  <c r="E41" i="13"/>
  <c r="F41" i="13" s="1"/>
  <c r="H40" i="13"/>
  <c r="E40" i="13"/>
  <c r="F40" i="13" s="1"/>
  <c r="H39" i="13"/>
  <c r="E39" i="13"/>
  <c r="G21" i="13"/>
  <c r="D21" i="13"/>
  <c r="C21" i="13"/>
  <c r="H20" i="13"/>
  <c r="E20" i="13"/>
  <c r="F20" i="13" s="1"/>
  <c r="H19" i="13"/>
  <c r="E19" i="13"/>
  <c r="F19" i="13" s="1"/>
  <c r="H18" i="13"/>
  <c r="E18" i="13"/>
  <c r="F18" i="13" s="1"/>
  <c r="H17" i="13"/>
  <c r="E17" i="13"/>
  <c r="F17" i="13" s="1"/>
  <c r="H16" i="13"/>
  <c r="F16" i="13"/>
  <c r="H15" i="13"/>
  <c r="F15" i="13"/>
  <c r="H14" i="13"/>
  <c r="F14" i="13"/>
  <c r="H13" i="13"/>
  <c r="E13" i="13"/>
  <c r="F13" i="13" s="1"/>
  <c r="H12" i="13"/>
  <c r="E12" i="13"/>
  <c r="F12" i="13" s="1"/>
  <c r="H11" i="13"/>
  <c r="E11" i="13"/>
  <c r="F11" i="13" s="1"/>
  <c r="H10" i="13"/>
  <c r="E10" i="13"/>
  <c r="F10" i="13" s="1"/>
  <c r="H9" i="13"/>
  <c r="E9" i="13"/>
  <c r="F9" i="13" s="1"/>
  <c r="E8" i="13"/>
  <c r="F8" i="13" s="1"/>
  <c r="H7" i="13"/>
  <c r="E7" i="13"/>
  <c r="H6" i="13"/>
  <c r="G6" i="30" s="1"/>
  <c r="G6" i="15" s="1"/>
  <c r="A3" i="13"/>
  <c r="D52" i="2"/>
  <c r="C52" i="2"/>
  <c r="F51" i="2"/>
  <c r="D51" i="2"/>
  <c r="C51" i="2"/>
  <c r="F50" i="2"/>
  <c r="D50" i="2"/>
  <c r="C50" i="2"/>
  <c r="A50" i="2"/>
  <c r="F49" i="2"/>
  <c r="D49" i="2"/>
  <c r="C49" i="2"/>
  <c r="A49" i="2"/>
  <c r="D48" i="2"/>
  <c r="C48" i="2"/>
  <c r="F45" i="2"/>
  <c r="F16" i="2" s="1"/>
  <c r="D16" i="2"/>
  <c r="G44" i="2"/>
  <c r="E44" i="2"/>
  <c r="G43" i="2"/>
  <c r="E43" i="2"/>
  <c r="G42" i="2"/>
  <c r="E42" i="2"/>
  <c r="A42" i="2"/>
  <c r="G41" i="2"/>
  <c r="E41" i="2"/>
  <c r="A41" i="2"/>
  <c r="G40" i="2"/>
  <c r="E40" i="2"/>
  <c r="C37" i="2"/>
  <c r="C15" i="2" s="1"/>
  <c r="E36" i="2"/>
  <c r="G35" i="2"/>
  <c r="E35" i="2"/>
  <c r="G34" i="2"/>
  <c r="E34" i="2"/>
  <c r="G33" i="2"/>
  <c r="E33" i="2"/>
  <c r="G32" i="2"/>
  <c r="E32" i="2"/>
  <c r="G29" i="2"/>
  <c r="G28" i="2"/>
  <c r="F27" i="2"/>
  <c r="E27" i="2"/>
  <c r="D27" i="2"/>
  <c r="C27" i="2"/>
  <c r="F29" i="2"/>
  <c r="C14" i="2"/>
  <c r="C29" i="2" s="1"/>
  <c r="E12" i="2"/>
  <c r="D12" i="2"/>
  <c r="A1" i="2"/>
  <c r="G37" i="2" l="1"/>
  <c r="G15" i="2" s="1"/>
  <c r="E49" i="2"/>
  <c r="D14" i="2"/>
  <c r="D29" i="2" s="1"/>
  <c r="C9" i="15"/>
  <c r="G7" i="30"/>
  <c r="G31" i="15"/>
  <c r="D31" i="15"/>
  <c r="G22" i="30"/>
  <c r="D22" i="30"/>
  <c r="G48" i="2"/>
  <c r="E51" i="2"/>
  <c r="G48" i="13"/>
  <c r="E21" i="13"/>
  <c r="F21" i="13" s="1"/>
  <c r="H21" i="13"/>
  <c r="F9" i="15"/>
  <c r="G8" i="15"/>
  <c r="E45" i="2"/>
  <c r="E16" i="2" s="1"/>
  <c r="G51" i="2"/>
  <c r="B9" i="15"/>
  <c r="B9" i="30"/>
  <c r="C9" i="30"/>
  <c r="G8" i="30"/>
  <c r="D8" i="30"/>
  <c r="E8" i="30" s="1"/>
  <c r="D17" i="2"/>
  <c r="C16" i="2"/>
  <c r="C17" i="2" s="1"/>
  <c r="G45" i="2"/>
  <c r="G16" i="2" s="1"/>
  <c r="E48" i="2"/>
  <c r="F37" i="2"/>
  <c r="F15" i="2" s="1"/>
  <c r="F17" i="2" s="1"/>
  <c r="F9" i="30"/>
  <c r="G49" i="2"/>
  <c r="F53" i="2"/>
  <c r="E52" i="2"/>
  <c r="G52" i="2"/>
  <c r="E37" i="2"/>
  <c r="E15" i="2" s="1"/>
  <c r="E50" i="2"/>
  <c r="D53" i="2"/>
  <c r="D7" i="15"/>
  <c r="E7" i="15" s="1"/>
  <c r="G50" i="2"/>
  <c r="C53" i="2"/>
  <c r="G7" i="15"/>
  <c r="D7" i="30"/>
  <c r="E7" i="30" s="1"/>
  <c r="E14" i="2"/>
  <c r="E29" i="2" s="1"/>
  <c r="D48" i="13"/>
  <c r="H46" i="13"/>
  <c r="C48" i="13"/>
  <c r="H38" i="13"/>
  <c r="F7" i="13"/>
  <c r="F39" i="13"/>
  <c r="E44" i="13"/>
  <c r="F44" i="13" s="1"/>
  <c r="H48" i="13" l="1"/>
  <c r="G9" i="15"/>
  <c r="G9" i="30"/>
  <c r="D9" i="15"/>
  <c r="D9" i="30"/>
  <c r="E17" i="2"/>
  <c r="G17" i="2"/>
  <c r="E53" i="2"/>
  <c r="G53" i="2"/>
  <c r="E46" i="13"/>
  <c r="F46" i="13" l="1"/>
  <c r="E48" i="13"/>
  <c r="F48" i="13" l="1"/>
</calcChain>
</file>

<file path=xl/sharedStrings.xml><?xml version="1.0" encoding="utf-8"?>
<sst xmlns="http://schemas.openxmlformats.org/spreadsheetml/2006/main" count="306" uniqueCount="185">
  <si>
    <t>EXPENSES</t>
  </si>
  <si>
    <t>Budget</t>
  </si>
  <si>
    <t>Variance</t>
  </si>
  <si>
    <t>%</t>
  </si>
  <si>
    <t>General Fund</t>
  </si>
  <si>
    <t>Grants and Awards</t>
  </si>
  <si>
    <t>Total Expenses</t>
  </si>
  <si>
    <t xml:space="preserve">Actual </t>
  </si>
  <si>
    <t>Prior Year</t>
  </si>
  <si>
    <t>Actual</t>
  </si>
  <si>
    <t>General Administration</t>
  </si>
  <si>
    <t>TOTAL</t>
  </si>
  <si>
    <t>Change</t>
  </si>
  <si>
    <t>Executive Office</t>
  </si>
  <si>
    <t>Total Revenue</t>
  </si>
  <si>
    <t>EXPENSES BY FUND</t>
  </si>
  <si>
    <t>NMRT</t>
  </si>
  <si>
    <t>LRRT</t>
  </si>
  <si>
    <t>MAGIRT</t>
  </si>
  <si>
    <t>SRRT</t>
  </si>
  <si>
    <t>LIRT</t>
  </si>
  <si>
    <t>EMIERT</t>
  </si>
  <si>
    <t>RMRT</t>
  </si>
  <si>
    <t>Results of Operations</t>
  </si>
  <si>
    <t>Executive Summary</t>
  </si>
  <si>
    <t>American Library Association</t>
  </si>
  <si>
    <t>TOTAL DIVISIONS</t>
  </si>
  <si>
    <t>PLA</t>
  </si>
  <si>
    <t>ACRL</t>
  </si>
  <si>
    <t>AASL</t>
  </si>
  <si>
    <t>YALSA</t>
  </si>
  <si>
    <t>Expenses</t>
  </si>
  <si>
    <t>Difference</t>
  </si>
  <si>
    <r>
      <rPr>
        <b/>
        <sz val="20"/>
        <color rgb="FFFF0000"/>
        <rFont val="Arial"/>
        <family val="2"/>
      </rPr>
      <t>ALA</t>
    </r>
    <r>
      <rPr>
        <b/>
        <sz val="20"/>
        <color theme="1"/>
        <rFont val="Arial"/>
        <family val="2"/>
      </rPr>
      <t xml:space="preserve"> </t>
    </r>
  </si>
  <si>
    <t>1 - 2</t>
  </si>
  <si>
    <t>3 - 4</t>
  </si>
  <si>
    <t>Division Overhead</t>
  </si>
  <si>
    <t>Round Table Overhead</t>
  </si>
  <si>
    <t>Grant Overhead</t>
  </si>
  <si>
    <t>CONTRIBUTION</t>
  </si>
  <si>
    <t>AOMR</t>
  </si>
  <si>
    <t>Washington Office</t>
  </si>
  <si>
    <t>Human Resources</t>
  </si>
  <si>
    <t>Finance and Staff Support</t>
  </si>
  <si>
    <t>FMRT</t>
  </si>
  <si>
    <t>GAMERT</t>
  </si>
  <si>
    <t>SustainRT</t>
  </si>
  <si>
    <t>Interest Income</t>
  </si>
  <si>
    <r>
      <rPr>
        <b/>
        <sz val="14"/>
        <color theme="1"/>
        <rFont val="Arial"/>
        <family val="2"/>
      </rPr>
      <t>DIVISIONS</t>
    </r>
    <r>
      <rPr>
        <sz val="12"/>
        <color theme="1"/>
        <rFont val="Arial"/>
        <family val="2"/>
      </rPr>
      <t xml:space="preserve">
</t>
    </r>
  </si>
  <si>
    <t xml:space="preserve"> </t>
  </si>
  <si>
    <t>Total Contribution to General Fund</t>
  </si>
  <si>
    <t>Total General Fund Expenses</t>
  </si>
  <si>
    <t>Divisions</t>
  </si>
  <si>
    <t xml:space="preserve">Division Summary
</t>
  </si>
  <si>
    <t>IT</t>
  </si>
  <si>
    <t>Round Tables</t>
  </si>
  <si>
    <t>Long-term Investment</t>
  </si>
  <si>
    <t>TOTAL ROUND TABLES</t>
  </si>
  <si>
    <t>Mail List Services</t>
  </si>
  <si>
    <t>RUSA</t>
  </si>
  <si>
    <t>UFL</t>
  </si>
  <si>
    <t>ALSC</t>
  </si>
  <si>
    <t>Revenue</t>
  </si>
  <si>
    <t>RRT</t>
  </si>
  <si>
    <t>GODORT</t>
  </si>
  <si>
    <t>GNCRT</t>
  </si>
  <si>
    <t>IFRT</t>
  </si>
  <si>
    <t>IRRT</t>
  </si>
  <si>
    <t>LHRT</t>
  </si>
  <si>
    <t>Core</t>
  </si>
  <si>
    <t>LearnRT</t>
  </si>
  <si>
    <t>****</t>
  </si>
  <si>
    <t>Membership</t>
  </si>
  <si>
    <t>Endowment Fund Transfer with Terms</t>
  </si>
  <si>
    <t>&lt;&gt;</t>
  </si>
  <si>
    <t>Interest rate: 1%</t>
  </si>
  <si>
    <t xml:space="preserve">American Library Association </t>
  </si>
  <si>
    <t>1</t>
  </si>
  <si>
    <t>FY 2021 - $1.5 million – funded on September 25, 2020</t>
  </si>
  <si>
    <t>Chase Bank - Equipment Financing</t>
  </si>
  <si>
    <t>Monthly payments began in February 2021</t>
  </si>
  <si>
    <t>Due: January 2026</t>
  </si>
  <si>
    <t>Interest rate: 2.75%</t>
  </si>
  <si>
    <t>Economic Injury Disaster Loan (EIDL)</t>
  </si>
  <si>
    <t xml:space="preserve">Total ALA </t>
  </si>
  <si>
    <t>ALA Schedule of Loans and Transfer with Terms</t>
  </si>
  <si>
    <t>Schedule of Loans and Transfer with Terms</t>
  </si>
  <si>
    <t>Board approved cap - $2,886,138</t>
  </si>
  <si>
    <t>Total borrowed - $1,688,842</t>
  </si>
  <si>
    <r>
      <t>Long-term Investment</t>
    </r>
    <r>
      <rPr>
        <b/>
        <sz val="14"/>
        <color rgb="FFFF0000"/>
        <rFont val="Arial"/>
        <family val="2"/>
      </rPr>
      <t>****</t>
    </r>
  </si>
  <si>
    <t>Interest payment of $15,000 made on September 14, 2021</t>
  </si>
  <si>
    <t>Statement of Revenue and Expenses</t>
  </si>
  <si>
    <t>TOTAL ALA (ALL COMBINED FUNDS)</t>
  </si>
  <si>
    <t xml:space="preserve">General Fund </t>
  </si>
  <si>
    <t>Publishing &amp; Media Contribution - Overhead</t>
  </si>
  <si>
    <t>Publishing &amp; Media</t>
  </si>
  <si>
    <t>FY 2022 - $1.5 million – funded on September 8, 2021</t>
  </si>
  <si>
    <t>Chase Bank Line of Credit (LOC)</t>
  </si>
  <si>
    <t>Due: June 2, 2050 (a 30-year loan)</t>
  </si>
  <si>
    <t>Loan balance as of August 31, 2022</t>
  </si>
  <si>
    <t>Executive Office/Governance, ALA Offices &amp; Member Relations, as well as the Round Tables and Divisions.</t>
  </si>
  <si>
    <t xml:space="preserve">ALA Offices and Member Relations (AOMR) </t>
  </si>
  <si>
    <t>Statement of Revenue and Expenses by Department</t>
  </si>
  <si>
    <t>Year-to-Date</t>
  </si>
  <si>
    <t xml:space="preserve"> Statement of Revenue and Expenses</t>
  </si>
  <si>
    <t xml:space="preserve"> Statement of Revenue and Expenses by Department</t>
  </si>
  <si>
    <t>Divisions Statement of Revenue and Expenses</t>
  </si>
  <si>
    <t>Round Tables Statement of Revenue and Expenses</t>
  </si>
  <si>
    <t xml:space="preserve">Statement of Revenue and Expenses </t>
  </si>
  <si>
    <t>Historical loan balance</t>
  </si>
  <si>
    <t>Liquidity - Short-term Investments Operational Update</t>
  </si>
  <si>
    <t>Short-term investments balance as of:</t>
  </si>
  <si>
    <t>August 31, 2020</t>
  </si>
  <si>
    <t>August 31, 2021</t>
  </si>
  <si>
    <t>August 31, 2022</t>
  </si>
  <si>
    <t>CSKBART</t>
  </si>
  <si>
    <t>LSSRT</t>
  </si>
  <si>
    <t xml:space="preserve">This summary represents Total ALA which consists of the General Fund Units and Departments: Publishing &amp; Media, Continuing Education, Conference Services, Support Services, </t>
  </si>
  <si>
    <t>Surplus (Deficit)</t>
  </si>
  <si>
    <t>Total Surplus (Deficit)</t>
  </si>
  <si>
    <t>SURPLUS (DEFICIT)</t>
  </si>
  <si>
    <t>Monthly interest payments began in December 2022</t>
  </si>
  <si>
    <t>Surplus (Deficit) from Operations</t>
  </si>
  <si>
    <t>Operating Surplus (Deficit)</t>
  </si>
  <si>
    <t>NET SURPLUS (DEFICIT)</t>
  </si>
  <si>
    <t>Membership Dues Net Surplus</t>
  </si>
  <si>
    <t>Publishing &amp; Media Contribution - Net Surplus (Deficit)</t>
  </si>
  <si>
    <t>Loan balance as of August 31, 2023</t>
  </si>
  <si>
    <t>August 31, 2023</t>
  </si>
  <si>
    <t>Conference Services Contribution - Overhead</t>
  </si>
  <si>
    <t>Conference Services Contribution - Net Surplus (Deficit)</t>
  </si>
  <si>
    <t>Principal payments began in September 2023</t>
  </si>
  <si>
    <t>Conference Services</t>
  </si>
  <si>
    <t>REVENUE BY FUND</t>
  </si>
  <si>
    <t>Page</t>
  </si>
  <si>
    <t>Choice</t>
  </si>
  <si>
    <t>Due: July 31, 2025</t>
  </si>
  <si>
    <t>Loan balance as of August 31, 2024</t>
  </si>
  <si>
    <t>August 31, 2024</t>
  </si>
  <si>
    <r>
      <t xml:space="preserve">Interest payments of $30,000 made on September 23, 2022, </t>
    </r>
    <r>
      <rPr>
        <sz val="11"/>
        <rFont val="Calibri"/>
        <family val="2"/>
        <scheme val="minor"/>
      </rPr>
      <t>September 18, 2023 and September 18, 2024</t>
    </r>
  </si>
  <si>
    <t>FY25 - FY24</t>
  </si>
  <si>
    <t>FY24</t>
  </si>
  <si>
    <t>Projections for Divisions for fiscal year 2025:</t>
  </si>
  <si>
    <t>Meet budget:</t>
  </si>
  <si>
    <t>LRRT's budget variance is due to a planned Fall event that hasn’t occurred yet. This is likely a timing issue and is being closely monitored.</t>
  </si>
  <si>
    <t xml:space="preserve">CSKBART's budget variance is due to timing. The CSK Book Awards winner seals were purchased to sell during the announcements at LLX and thereafter. This purchase was made earlier than planned but will balance out over the year. </t>
  </si>
  <si>
    <t>Surplus</t>
  </si>
  <si>
    <t>Operating Deficit</t>
  </si>
  <si>
    <t xml:space="preserve">All of the Divisions, except ALSC, missed budgeted revenue expectations. </t>
  </si>
  <si>
    <t>Due: FY 2030</t>
  </si>
  <si>
    <t>EBD #3.19</t>
  </si>
  <si>
    <t>BARC #3.19</t>
  </si>
  <si>
    <t>FY 2025 Financials - March 31, 2025</t>
  </si>
  <si>
    <t>The financial results represent seven months of activity for FY 2025. The following financial summaries highlight actual revenue and expense results compared to the approved budget.</t>
  </si>
  <si>
    <t>Seven Month</t>
  </si>
  <si>
    <t xml:space="preserve">Prior Seven Month </t>
  </si>
  <si>
    <r>
      <rPr>
        <b/>
        <sz val="12"/>
        <color theme="1"/>
        <rFont val="Arial"/>
        <family val="2"/>
      </rPr>
      <t>Division overhead is the amount contributed to the General Fund based on qualifying revenues and the overhead rate established for that year.</t>
    </r>
    <r>
      <rPr>
        <sz val="12"/>
        <color theme="1"/>
        <rFont val="Arial"/>
        <family val="2"/>
      </rPr>
      <t xml:space="preserve"> Overhead is lagging budget by $161k.</t>
    </r>
  </si>
  <si>
    <t>General Fund expenses of $12.2M are less than the budget of $12.9M, primarily due to the following:</t>
  </si>
  <si>
    <r>
      <t>Executive Office</t>
    </r>
    <r>
      <rPr>
        <sz val="12"/>
        <color theme="1"/>
        <rFont val="Arial"/>
        <family val="2"/>
      </rPr>
      <t>: Expenses in the Development Office are lower than budget by $539k due to the timing of expenses related to the 150th Anniversary campaign, delayed launch of the Public Partner Program, and timing of expenses related to ramping up the fundraising infrastructure.</t>
    </r>
  </si>
  <si>
    <t>Seven Month Actual</t>
  </si>
  <si>
    <t xml:space="preserve">Through March 31, 2025, Divisions as a whole realized revenues (not including grants) of $5.1M. </t>
  </si>
  <si>
    <t>Expenses are currently reported as better than budget at $5.6M versus $6.2M, with seven of the eight Divisions (PLA, ACRL, AASL, RUSA, UFL, YALSA and Core) performing better than budget and one performing worse than budget (ALSC).</t>
  </si>
  <si>
    <t>For the first seven months of FY 2025, Round Tables as a whole realized revenue of $263k.</t>
  </si>
  <si>
    <t xml:space="preserve">LOC = $8 million </t>
  </si>
  <si>
    <t>Unused portion: $8 million</t>
  </si>
  <si>
    <t xml:space="preserve">Interest rate is the greater of prime rate [7.5% at May 30, 2025] or 2.5% </t>
  </si>
  <si>
    <r>
      <t xml:space="preserve">For the first seven months of FY 2025, total revenue for ALA fell short of budget by $4.7M. The General Fund, Divisions and Round Tables missed revenue targets by 38%, 7% and 15%, respectively. The Grants and Awards and Endowment Fund (Long-term Investment) exceeded budget. </t>
    </r>
    <r>
      <rPr>
        <b/>
        <sz val="14"/>
        <rFont val="Arial"/>
        <family val="2"/>
      </rPr>
      <t xml:space="preserve">  
</t>
    </r>
    <r>
      <rPr>
        <sz val="14"/>
        <color theme="1"/>
        <rFont val="Arial"/>
        <family val="2"/>
      </rPr>
      <t>Revenu</t>
    </r>
    <r>
      <rPr>
        <sz val="14"/>
        <rFont val="Arial"/>
        <family val="2"/>
      </rPr>
      <t>e for the first seven months of FY 2025 was $19.3M, lower than FY 2024 revenue by $9.4M primarily due to a $10M grant received in January 2024.</t>
    </r>
  </si>
  <si>
    <t>ALA expenses for the first seven months of FY 2025 were $27.7M and under budget by 3%. Expenses for 2025 were lower than 2024 by $4.3M.  
In comparison to 2024 expenses, all Funds held expenses lower in 2025. 
FY 2024 was a two-conference year for Divisions and FY 2025 is a one-conference year.  
Expenses for multi-year grants are being allocated and recorded in FY 2023 through FY 2027, of which a significant amount will be regranted to libraries. In accordance with accounting principles, the revenue for these grants was recorded in FY 2023 and FY 2024. 
See the General Fund by Department and Divisions tabs for further analysis.</t>
  </si>
  <si>
    <t xml:space="preserve">Overall, ALA is reporting a net deficit of $8.4M for the seven months ended March 31, 2025, representing a negative budget variance of $3.9M.  </t>
  </si>
  <si>
    <r>
      <t xml:space="preserve">For the first seven months of FY 2025, the total Contribution to the General Fund was $6.1M. 
Actual General Fund contribution lagged budget for Membership Dues by $172k, Publishing &amp; Media by $1.2M, Continuing Education by $176k, Divisions by $161k, Interest Income by $60k </t>
    </r>
    <r>
      <rPr>
        <sz val="12"/>
        <rFont val="Arial"/>
        <family val="2"/>
      </rPr>
      <t xml:space="preserve">and the Executive Office by $5.1M. Grants lagged budget by $501k primarily due to timing. The largest gap is due to the shortfall in contributed revenue for the 150th Anniversary Campaign which was budgeted for $10 million for the fiscal year. Of the $10 million budget, no amount has been recognized.
</t>
    </r>
    <r>
      <rPr>
        <sz val="12"/>
        <color theme="1"/>
        <rFont val="Arial"/>
        <family val="2"/>
      </rPr>
      <t xml:space="preserve">
Actual General Fund contribution exceeded budget for Conference Services by $223k and ALA Offices and Member Relations (AOMR) by $212k. 
</t>
    </r>
    <r>
      <rPr>
        <sz val="12"/>
        <rFont val="Arial"/>
        <family val="2"/>
      </rPr>
      <t xml:space="preserve">The amount realized for the first seven months of FY 2025 is $823k more than the contribution realized in the same period in FY 2024, with the largest changes due to: 
            &lt;&gt; Membership dues - decrease of $143k
            &lt;&gt; Publishing &amp; Media - decrease of $371k
            &lt;&gt; Conference Services - increase of $1.1M
            &lt;&gt; Continuing Education - decrease of $100k
            &lt;&gt; Divisions - decrease of $266k
            &lt;&gt; Grants - decrease of $180k
            &lt;&gt; Interest income - decrease of $102k
            &lt;&gt; AOMR - decrease of $136k 
            &lt;&gt; Executive Office - increase of $1.0M
</t>
    </r>
  </si>
  <si>
    <r>
      <t xml:space="preserve">For the first seven months of FY 2025, the General Fund generated an operating deficit of $6.1M versus a budgeted operating surplus of $171k, a negative variance of $6.3M. </t>
    </r>
    <r>
      <rPr>
        <sz val="12"/>
        <rFont val="Arial"/>
        <family val="2"/>
      </rPr>
      <t>See above revenue and expense commentary.</t>
    </r>
  </si>
  <si>
    <t>The Endowment Fund balance at May 31, 2025 was $64,907,274, representing less than a 1% decrease from the August 31, 2024 balance of $64,653,453.</t>
  </si>
  <si>
    <t>Balance at 5/31/2025 - $-0-</t>
  </si>
  <si>
    <t>Loan balance as of May 31, 2025</t>
  </si>
  <si>
    <t>May 31, 2025</t>
  </si>
  <si>
    <t>Continuing Education Contribution - Overhead</t>
  </si>
  <si>
    <t>Continuing Education Contribution - Net Surplus (Deficit)</t>
  </si>
  <si>
    <r>
      <rPr>
        <b/>
        <sz val="12"/>
        <color theme="1"/>
        <rFont val="Arial"/>
        <family val="2"/>
      </rPr>
      <t>General Membership Dues:</t>
    </r>
    <r>
      <rPr>
        <sz val="12"/>
        <color theme="1"/>
        <rFont val="Arial"/>
        <family val="2"/>
      </rPr>
      <t xml:space="preserve"> For FY 2025, ALA budgeted a 2% decrease from FY 2024 actuals. Through March 2025, member dues fell short of budget by $172k and fell short of the prior year by $143k. Total ALA membership count at the end of March 2025 was 47,035, 1% lower than the count of 47,713 at the end of FY 2024. The IT systems outage partially contributed to the decline in membership dues and counts during the first seven months of FY 2025.
The membership count above reflects a 6% decline from the March 2024 count of 50,050. 
Our membership strategy remains focused on promotion of the new membership model, winning back lapsed members, recruiting new members, and adding to the membership value proposition. A membership recruitment campaign was launched in early April targeting approximately 11,000 former members. To date the conversion rate is between 1 – 2% or approximately 250 new members. A separate recruitment campaign was launched in mid-May targeting approximately 100,000 individuals who have engaged with ALA in the recent past but had not yet joined.  The conversion rate for that second campaign has not yet been calculated.  The campaign is a collaboration between the MRS and CMMO offices and will highlight ALA’s commitment to transparency, engagement, and delivering value to library professionals, in addition to emphasizing ALA’s role in supporting democracy, intellectual freedom, and professional growth worldwide. 
With 2/3 of ALA members paying dues from their own pocket, ALA dues revenue is sensitive to economic conditions. Along with the dues reduction associated with the new membership model, updates to both the organizational and lifetime membership options are in process. In addition to new and enhanced benefits, these updates should also reflect new adjusted pricing options.</t>
    </r>
  </si>
  <si>
    <r>
      <t xml:space="preserve">The </t>
    </r>
    <r>
      <rPr>
        <b/>
        <sz val="12"/>
        <color theme="1"/>
        <rFont val="Arial"/>
        <family val="2"/>
      </rPr>
      <t>Publishing &amp; Media Department, which includes ALA Editions l ALA Neal-Schuman, Digital Reference, Graphics, Booklist and American Libraries</t>
    </r>
    <r>
      <rPr>
        <sz val="12"/>
        <color theme="1"/>
        <rFont val="Arial"/>
        <family val="2"/>
      </rPr>
      <t>, earned total revenue of $3.8M for the first seven months of FY 2025, less than the budget by $1M. The shortfall is primarily due to lower book sales [$303k] in ALA Editions l ALA Neal-Schuman; lower subscriptions [$120k], advertising revenue [$231k] and royalties [$71k] in Booklist; lower subscriptions [$167k] in Digital Reference; and lower poster and bookmark sales [$59k] in Graphics. Total contribution from Publishing &amp; Media to the General Fund was $410k, versus a budgeted contribution of $1.6M. The Publishing &amp; Media Department contributed $959k in overhead to the General Fund.
The Publishing &amp; Media Department is diligently examining revenue and other expense mitigation strategies to inform improved performance.</t>
    </r>
  </si>
  <si>
    <t>Miss budget:</t>
  </si>
  <si>
    <r>
      <rPr>
        <sz val="13"/>
        <rFont val="Arial"/>
        <family val="2"/>
      </rPr>
      <t>AASL,</t>
    </r>
    <r>
      <rPr>
        <sz val="13"/>
        <color rgb="FFFF0000"/>
        <rFont val="Arial"/>
        <family val="2"/>
      </rPr>
      <t xml:space="preserve"> </t>
    </r>
    <r>
      <rPr>
        <sz val="13"/>
        <rFont val="Arial"/>
        <family val="2"/>
      </rPr>
      <t>ACRL,</t>
    </r>
    <r>
      <rPr>
        <sz val="13"/>
        <color rgb="FFFF0000"/>
        <rFont val="Arial"/>
        <family val="2"/>
      </rPr>
      <t xml:space="preserve"> </t>
    </r>
    <r>
      <rPr>
        <sz val="13"/>
        <rFont val="Arial"/>
        <family val="2"/>
      </rPr>
      <t>ALSC, PLA, RUSA and YALSA</t>
    </r>
  </si>
  <si>
    <t>Unknown:</t>
  </si>
  <si>
    <t>UFL [Unknown due to uncertainty re: IMLS funding of statewide training.]</t>
  </si>
  <si>
    <t xml:space="preserve"> 
</t>
  </si>
  <si>
    <r>
      <t>Conference Services reports the financial results from LibLearnX and the Annual Conference.</t>
    </r>
    <r>
      <rPr>
        <sz val="12"/>
        <color theme="1"/>
        <rFont val="Arial"/>
        <family val="2"/>
      </rPr>
      <t xml:space="preserve">  
</t>
    </r>
    <r>
      <rPr>
        <sz val="12"/>
        <rFont val="Arial"/>
        <family val="2"/>
      </rPr>
      <t xml:space="preserve">
LibLearnX reported a net deficit of $571k for the period ended March 2025, compared to a budgeted net deficit of $975k. Registration revenue was 75% of budget ($407k vs $546k) and exhibit space sales and sponsorships were at 58% of budget ($153k vs $262k) with a total of 46 exhibitors. </t>
    </r>
    <r>
      <rPr>
        <b/>
        <sz val="12"/>
        <color rgb="FFFF0000"/>
        <rFont val="Arial"/>
        <family val="2"/>
      </rPr>
      <t xml:space="preserve">
</t>
    </r>
    <r>
      <rPr>
        <sz val="12"/>
        <rFont val="Arial"/>
        <family val="2"/>
      </rPr>
      <t>LibLearnX attendees were budgeted at 1,548 paid registrants. Actual registrants totaled 1,636 – 1,213 paid and 423 in comp categories. Exhibitors were budgeted for 65.
Annual Conference reported a net deficit of $471k for the period ended March 2025, compared to a budgeted net deficit of $351k. Upfront expenses create a temporary net deficit due to fixed costs (payroll and professional fees) that occur throughout the year and before the event date. As of June 9, 2025, registration revenue was 94% of budget ($2.6M vs $2.8M) and exhibit space sales and sponsorships were at 106% of budget ($2.7M vs $2.6M).  
Annual Conference attendees are budgeted at 7,575 paid registrants plus exhibitors and other categories for approximately 14,000 attendees. As of June 9, 2025,</t>
    </r>
    <r>
      <rPr>
        <b/>
        <sz val="12"/>
        <color rgb="FFFF0000"/>
        <rFont val="Arial"/>
        <family val="2"/>
      </rPr>
      <t xml:space="preserve"> </t>
    </r>
    <r>
      <rPr>
        <sz val="12"/>
        <rFont val="Arial"/>
        <family val="2"/>
      </rPr>
      <t>actual registrants totaled 11,675 – 6,989 paid and 4,686 in comp categories (including staff, vendors, and press, and 4,100 exhibitor staff). Exhibitors totaled 602</t>
    </r>
    <r>
      <rPr>
        <b/>
        <sz val="12"/>
        <color rgb="FFFF0000"/>
        <rFont val="Arial"/>
        <family val="2"/>
      </rPr>
      <t xml:space="preserve"> </t>
    </r>
    <r>
      <rPr>
        <sz val="12"/>
        <rFont val="Arial"/>
        <family val="2"/>
      </rPr>
      <t xml:space="preserve">and were budgeted for 450.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</si>
</sst>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409]mmmm\ d\,\ yyyy;@"/>
    <numFmt numFmtId="166" formatCode="#,###"/>
    <numFmt numFmtId="167" formatCode="#,##0;\-#,##0"/>
    <numFmt numFmtId="168" formatCode="_(* #,##0_);_(* \(#,##0\);_(* &quot;-&quot;??_);_(@_)"/>
    <numFmt numFmtId="169" formatCode="_(&quot;$&quot;* #,##0_);_(&quot;$&quot;* \(#,##0\);_(&quot;$&quot;* &quot;-&quot;??_);_(@_)"/>
    <numFmt numFmtId="170" formatCode="0.000%"/>
    <numFmt numFmtId="171" formatCode="\ _$* _(#,##0_);\ _$* \(#,##0\)"/>
  </numFmts>
  <fonts count="62" x14ac:knownFonts="1">
    <font>
      <sz val="11"/>
      <color theme="1"/>
      <name val="Calibri"/>
      <family val="2"/>
      <scheme val="minor"/>
    </font>
    <font>
      <sz val="14"/>
      <color theme="1"/>
      <name val="Calibri"/>
      <family val="2"/>
      <scheme val="minor"/>
    </font>
    <font>
      <sz val="14"/>
      <color theme="1"/>
      <name val="Arial"/>
      <family val="2"/>
    </font>
    <font>
      <sz val="11"/>
      <color theme="1"/>
      <name val="Arial"/>
      <family val="2"/>
    </font>
    <font>
      <b/>
      <sz val="14"/>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u/>
      <sz val="14"/>
      <color theme="1"/>
      <name val="Arial"/>
      <family val="2"/>
    </font>
    <font>
      <b/>
      <sz val="11"/>
      <color theme="1"/>
      <name val="Arial"/>
      <family val="2"/>
    </font>
    <font>
      <b/>
      <sz val="12"/>
      <name val="Arial"/>
      <family val="2"/>
    </font>
    <font>
      <sz val="12"/>
      <name val="Arial"/>
      <family val="2"/>
    </font>
    <font>
      <b/>
      <sz val="12"/>
      <color theme="4"/>
      <name val="Arial"/>
      <family val="2"/>
    </font>
    <font>
      <b/>
      <sz val="11"/>
      <color theme="1"/>
      <name val="Calibri"/>
      <family val="2"/>
      <scheme val="minor"/>
    </font>
    <font>
      <i/>
      <sz val="12"/>
      <color theme="1"/>
      <name val="Arial"/>
      <family val="2"/>
    </font>
    <font>
      <i/>
      <sz val="11"/>
      <color theme="1"/>
      <name val="Calibri"/>
      <family val="2"/>
      <scheme val="minor"/>
    </font>
    <font>
      <sz val="11"/>
      <color theme="1"/>
      <name val="Calibri"/>
      <family val="2"/>
      <scheme val="minor"/>
    </font>
    <font>
      <sz val="11"/>
      <color theme="1"/>
      <name val="Arial"/>
      <family val="2"/>
    </font>
    <font>
      <b/>
      <sz val="20"/>
      <color theme="1"/>
      <name val="Arial"/>
      <family val="2"/>
    </font>
    <font>
      <b/>
      <sz val="20"/>
      <color theme="3"/>
      <name val="Arial"/>
      <family val="2"/>
    </font>
    <font>
      <b/>
      <sz val="14"/>
      <color theme="1"/>
      <name val="Arial"/>
      <family val="2"/>
    </font>
    <font>
      <sz val="11"/>
      <color theme="1"/>
      <name val="Calibri"/>
      <family val="2"/>
      <scheme val="minor"/>
    </font>
    <font>
      <b/>
      <sz val="16"/>
      <color theme="1"/>
      <name val="Arial"/>
      <family val="2"/>
    </font>
    <font>
      <b/>
      <sz val="11"/>
      <color theme="1"/>
      <name val="Arial"/>
      <family val="2"/>
    </font>
    <font>
      <sz val="16"/>
      <color theme="1"/>
      <name val="Arial"/>
      <family val="2"/>
    </font>
    <font>
      <sz val="14"/>
      <color theme="1"/>
      <name val="Arial"/>
      <family val="2"/>
    </font>
    <font>
      <sz val="14"/>
      <color theme="1"/>
      <name val="Calibri"/>
      <family val="2"/>
      <scheme val="minor"/>
    </font>
    <font>
      <sz val="12"/>
      <color theme="1"/>
      <name val="Calibri"/>
      <family val="2"/>
      <scheme val="minor"/>
    </font>
    <font>
      <b/>
      <sz val="20"/>
      <color rgb="FFFF0000"/>
      <name val="Arial"/>
      <family val="2"/>
    </font>
    <font>
      <b/>
      <sz val="11"/>
      <name val="Arial"/>
      <family val="2"/>
    </font>
    <font>
      <sz val="11"/>
      <name val="Arial"/>
      <family val="2"/>
    </font>
    <font>
      <b/>
      <u/>
      <sz val="11"/>
      <name val="Arial"/>
      <family val="2"/>
    </font>
    <font>
      <b/>
      <sz val="14"/>
      <name val="Arial"/>
      <family val="2"/>
    </font>
    <font>
      <sz val="14"/>
      <name val="Arial"/>
      <family val="2"/>
    </font>
    <font>
      <b/>
      <u/>
      <sz val="14"/>
      <name val="Arial"/>
      <family val="2"/>
    </font>
    <font>
      <sz val="13"/>
      <color theme="1"/>
      <name val="Arial"/>
      <family val="2"/>
    </font>
    <font>
      <b/>
      <sz val="12"/>
      <color theme="1"/>
      <name val="Calibri"/>
      <family val="2"/>
      <scheme val="minor"/>
    </font>
    <font>
      <b/>
      <sz val="18"/>
      <color rgb="FFFF0000"/>
      <name val="Calibri"/>
      <family val="2"/>
      <scheme val="minor"/>
    </font>
    <font>
      <b/>
      <sz val="12"/>
      <color rgb="FFFF0000"/>
      <name val="Arial"/>
      <family val="2"/>
    </font>
    <font>
      <b/>
      <sz val="11"/>
      <color rgb="FFFF0000"/>
      <name val="Calibri"/>
      <family val="2"/>
      <scheme val="minor"/>
    </font>
    <font>
      <sz val="10"/>
      <name val="Arial"/>
      <family val="2"/>
    </font>
    <font>
      <sz val="11"/>
      <name val="Microsoft Sans Serif"/>
      <family val="2"/>
    </font>
    <font>
      <b/>
      <sz val="24"/>
      <color rgb="FFFF0000"/>
      <name val="Arial"/>
      <family val="2"/>
    </font>
    <font>
      <b/>
      <sz val="14"/>
      <color rgb="FFFF0000"/>
      <name val="Arial"/>
      <family val="2"/>
    </font>
    <font>
      <b/>
      <sz val="11"/>
      <color rgb="FF0070C0"/>
      <name val="Arial"/>
      <family val="2"/>
    </font>
    <font>
      <b/>
      <u/>
      <sz val="11"/>
      <color theme="1"/>
      <name val="Calibri"/>
      <family val="2"/>
      <scheme val="minor"/>
    </font>
    <font>
      <sz val="11"/>
      <color rgb="FF000000"/>
      <name val="Arial"/>
      <family val="2"/>
    </font>
    <font>
      <b/>
      <sz val="13"/>
      <color rgb="FFFF0000"/>
      <name val="Arial"/>
      <family val="2"/>
    </font>
    <font>
      <sz val="11"/>
      <name val="Calibri"/>
      <family val="2"/>
      <scheme val="minor"/>
    </font>
    <font>
      <sz val="11"/>
      <color rgb="FFFF0000"/>
      <name val="Calibri"/>
      <family val="2"/>
      <scheme val="minor"/>
    </font>
    <font>
      <b/>
      <sz val="18"/>
      <color theme="1"/>
      <name val="Arial"/>
      <family val="2"/>
    </font>
    <font>
      <b/>
      <sz val="11"/>
      <name val="Calibri"/>
      <family val="2"/>
      <scheme val="minor"/>
    </font>
    <font>
      <sz val="10"/>
      <color rgb="FF0070C0"/>
      <name val="Arial"/>
      <family val="2"/>
    </font>
    <font>
      <u/>
      <sz val="12"/>
      <color theme="1"/>
      <name val="Arial"/>
      <family val="2"/>
    </font>
    <font>
      <u/>
      <sz val="11"/>
      <color theme="1"/>
      <name val="Calibri"/>
      <family val="2"/>
      <scheme val="minor"/>
    </font>
    <font>
      <b/>
      <u/>
      <sz val="13"/>
      <color theme="1"/>
      <name val="Arial"/>
      <family val="2"/>
    </font>
    <font>
      <sz val="13"/>
      <name val="Arial"/>
      <family val="2"/>
    </font>
    <font>
      <b/>
      <sz val="11"/>
      <color theme="1"/>
      <name val="Aptos"/>
      <family val="2"/>
    </font>
    <font>
      <b/>
      <sz val="11"/>
      <color rgb="FFFF0000"/>
      <name val="Arial"/>
      <family val="2"/>
    </font>
    <font>
      <sz val="13"/>
      <color rgb="FFFF0000"/>
      <name val="Arial"/>
      <family val="2"/>
    </font>
    <font>
      <sz val="12"/>
      <color theme="1"/>
      <name val="Aptos"/>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79998168889431442"/>
        <bgColor indexed="64"/>
      </patternFill>
    </fill>
  </fills>
  <borders count="29">
    <border>
      <left/>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s>
  <cellStyleXfs count="10">
    <xf numFmtId="0" fontId="0" fillId="0" borderId="0"/>
    <xf numFmtId="9" fontId="17" fillId="0" borderId="0" applyFont="0" applyFill="0" applyBorder="0" applyAlignment="0" applyProtection="0"/>
    <xf numFmtId="0" fontId="41" fillId="0" borderId="0"/>
    <xf numFmtId="9"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cellStyleXfs>
  <cellXfs count="276">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2" fillId="0" borderId="0" xfId="0" applyFont="1"/>
    <xf numFmtId="37" fontId="6" fillId="0" borderId="0" xfId="0" applyNumberFormat="1" applyFont="1"/>
    <xf numFmtId="37" fontId="5" fillId="0" borderId="0" xfId="0" applyNumberFormat="1" applyFont="1"/>
    <xf numFmtId="10" fontId="6" fillId="0" borderId="0" xfId="0" applyNumberFormat="1" applyFont="1"/>
    <xf numFmtId="37" fontId="8" fillId="0" borderId="0" xfId="0" applyNumberFormat="1" applyFont="1"/>
    <xf numFmtId="0" fontId="7" fillId="0" borderId="6"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17" xfId="0" applyFont="1" applyBorder="1" applyAlignment="1">
      <alignment horizontal="center"/>
    </xf>
    <xf numFmtId="37" fontId="6" fillId="0" borderId="3" xfId="0" applyNumberFormat="1" applyFont="1" applyBorder="1"/>
    <xf numFmtId="10" fontId="6" fillId="0" borderId="3" xfId="0" applyNumberFormat="1" applyFont="1" applyBorder="1"/>
    <xf numFmtId="0" fontId="9" fillId="0" borderId="0" xfId="0" applyFont="1"/>
    <xf numFmtId="37" fontId="2" fillId="0" borderId="0" xfId="0" applyNumberFormat="1" applyFont="1"/>
    <xf numFmtId="0" fontId="2" fillId="0" borderId="0" xfId="0" applyFont="1" applyAlignment="1">
      <alignment horizontal="right"/>
    </xf>
    <xf numFmtId="0" fontId="7" fillId="0" borderId="10" xfId="0" applyFont="1" applyBorder="1"/>
    <xf numFmtId="0" fontId="2" fillId="2" borderId="0" xfId="0" applyFont="1" applyFill="1"/>
    <xf numFmtId="0" fontId="0" fillId="2" borderId="0" xfId="0" applyFill="1"/>
    <xf numFmtId="0" fontId="3" fillId="0" borderId="0" xfId="0" applyFont="1"/>
    <xf numFmtId="0" fontId="6" fillId="0" borderId="3" xfId="0" applyFont="1" applyBorder="1"/>
    <xf numFmtId="0" fontId="13" fillId="0" borderId="0" xfId="0" applyFont="1"/>
    <xf numFmtId="0" fontId="6" fillId="0" borderId="9" xfId="0" applyFont="1" applyBorder="1"/>
    <xf numFmtId="0" fontId="6" fillId="0" borderId="11" xfId="0" applyFont="1" applyBorder="1"/>
    <xf numFmtId="0" fontId="7" fillId="3" borderId="13" xfId="0" applyFont="1" applyFill="1" applyBorder="1"/>
    <xf numFmtId="0" fontId="6" fillId="3" borderId="14" xfId="0" applyFont="1" applyFill="1" applyBorder="1"/>
    <xf numFmtId="37" fontId="7" fillId="3" borderId="12" xfId="0" applyNumberFormat="1" applyFont="1" applyFill="1" applyBorder="1"/>
    <xf numFmtId="0" fontId="6" fillId="3" borderId="1" xfId="0" applyFont="1" applyFill="1" applyBorder="1"/>
    <xf numFmtId="0" fontId="8"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horizontal="left"/>
    </xf>
    <xf numFmtId="0" fontId="14" fillId="0" borderId="0" xfId="0" applyFont="1"/>
    <xf numFmtId="0" fontId="8" fillId="0" borderId="0" xfId="0" applyFont="1" applyAlignment="1">
      <alignment vertical="center" wrapText="1"/>
    </xf>
    <xf numFmtId="0" fontId="18" fillId="0" borderId="0" xfId="0" applyFont="1" applyAlignment="1">
      <alignment horizontal="center"/>
    </xf>
    <xf numFmtId="0" fontId="18" fillId="0" borderId="0" xfId="0" applyFont="1"/>
    <xf numFmtId="0" fontId="19" fillId="0" borderId="0" xfId="0" applyFont="1"/>
    <xf numFmtId="0" fontId="20" fillId="0" borderId="0" xfId="0" applyFont="1"/>
    <xf numFmtId="0" fontId="22" fillId="0" borderId="0" xfId="0" applyFont="1"/>
    <xf numFmtId="0" fontId="23" fillId="0" borderId="0" xfId="0" applyFont="1"/>
    <xf numFmtId="0" fontId="24" fillId="0" borderId="0" xfId="0" applyFont="1"/>
    <xf numFmtId="0" fontId="25" fillId="0" borderId="0" xfId="0" applyFont="1" applyAlignment="1">
      <alignment horizontal="center"/>
    </xf>
    <xf numFmtId="0" fontId="21" fillId="0" borderId="0" xfId="0" applyFont="1"/>
    <xf numFmtId="0" fontId="21" fillId="0" borderId="0" xfId="0" quotePrefix="1" applyFont="1"/>
    <xf numFmtId="0" fontId="26" fillId="0" borderId="0" xfId="0" applyFont="1" applyAlignment="1">
      <alignment horizontal="center"/>
    </xf>
    <xf numFmtId="0" fontId="26" fillId="0" borderId="0" xfId="0" applyFont="1"/>
    <xf numFmtId="0" fontId="21" fillId="0" borderId="4" xfId="0" applyFont="1" applyBorder="1"/>
    <xf numFmtId="0" fontId="21" fillId="0" borderId="4" xfId="0" quotePrefix="1" applyFont="1" applyBorder="1"/>
    <xf numFmtId="0" fontId="26" fillId="0" borderId="4" xfId="0" applyFont="1" applyBorder="1" applyAlignment="1">
      <alignment horizontal="center"/>
    </xf>
    <xf numFmtId="17" fontId="21" fillId="0" borderId="0" xfId="0" quotePrefix="1" applyNumberFormat="1" applyFont="1"/>
    <xf numFmtId="0" fontId="25" fillId="0" borderId="0" xfId="0" applyFont="1"/>
    <xf numFmtId="0" fontId="27" fillId="0" borderId="0" xfId="0" applyFont="1"/>
    <xf numFmtId="0" fontId="21" fillId="0" borderId="0" xfId="0" applyFont="1" applyAlignment="1">
      <alignment horizontal="right"/>
    </xf>
    <xf numFmtId="0" fontId="25" fillId="0" borderId="0" xfId="0" quotePrefix="1" applyFont="1"/>
    <xf numFmtId="0" fontId="26" fillId="0" borderId="0" xfId="0" quotePrefix="1" applyFont="1" applyAlignment="1">
      <alignment horizontal="center"/>
    </xf>
    <xf numFmtId="0" fontId="23" fillId="0" borderId="0" xfId="0" quotePrefix="1" applyFont="1"/>
    <xf numFmtId="0" fontId="27" fillId="0" borderId="0" xfId="0" applyFont="1" applyAlignment="1">
      <alignment horizontal="center"/>
    </xf>
    <xf numFmtId="0" fontId="28" fillId="0" borderId="0" xfId="0" applyFont="1" applyAlignment="1">
      <alignment horizontal="center"/>
    </xf>
    <xf numFmtId="0" fontId="28" fillId="0" borderId="0" xfId="0" applyFont="1"/>
    <xf numFmtId="0" fontId="22" fillId="0" borderId="0" xfId="0" applyFont="1" applyAlignment="1">
      <alignment horizontal="center"/>
    </xf>
    <xf numFmtId="165" fontId="4" fillId="0" borderId="0" xfId="0" applyNumberFormat="1" applyFont="1" applyAlignment="1">
      <alignment horizontal="left"/>
    </xf>
    <xf numFmtId="17" fontId="4" fillId="0" borderId="4" xfId="0" quotePrefix="1" applyNumberFormat="1" applyFont="1" applyBorder="1"/>
    <xf numFmtId="0" fontId="4" fillId="0" borderId="0" xfId="0" applyFont="1" applyAlignment="1">
      <alignment horizontal="center"/>
    </xf>
    <xf numFmtId="0" fontId="30" fillId="0" borderId="0" xfId="0" applyFont="1"/>
    <xf numFmtId="37" fontId="31" fillId="3" borderId="20" xfId="0" applyNumberFormat="1" applyFont="1" applyFill="1" applyBorder="1"/>
    <xf numFmtId="0" fontId="32" fillId="0" borderId="2" xfId="0" applyFont="1" applyBorder="1"/>
    <xf numFmtId="0" fontId="10" fillId="0" borderId="16" xfId="0" applyFont="1" applyBorder="1" applyAlignment="1">
      <alignment horizontal="center"/>
    </xf>
    <xf numFmtId="17" fontId="2" fillId="0" borderId="0" xfId="0" applyNumberFormat="1" applyFont="1"/>
    <xf numFmtId="0" fontId="9" fillId="0" borderId="0" xfId="0" applyFont="1" applyAlignment="1">
      <alignment vertical="center"/>
    </xf>
    <xf numFmtId="0" fontId="2" fillId="0" borderId="0" xfId="0" applyFont="1" applyAlignment="1">
      <alignment vertical="center"/>
    </xf>
    <xf numFmtId="0" fontId="33" fillId="0" borderId="0" xfId="0" applyFont="1"/>
    <xf numFmtId="0" fontId="2" fillId="0" borderId="9" xfId="0" applyFont="1" applyBorder="1"/>
    <xf numFmtId="0" fontId="4" fillId="0" borderId="6" xfId="0" applyFont="1" applyBorder="1" applyAlignment="1">
      <alignment horizontal="center"/>
    </xf>
    <xf numFmtId="0" fontId="4" fillId="0" borderId="15" xfId="0" applyFont="1" applyBorder="1" applyAlignment="1">
      <alignment horizontal="center"/>
    </xf>
    <xf numFmtId="0" fontId="4" fillId="0" borderId="9" xfId="0" applyFont="1" applyBorder="1" applyAlignment="1">
      <alignment horizontal="center"/>
    </xf>
    <xf numFmtId="0" fontId="4" fillId="0" borderId="17" xfId="0" applyFont="1" applyBorder="1" applyAlignment="1">
      <alignment horizontal="center"/>
    </xf>
    <xf numFmtId="0" fontId="2" fillId="0" borderId="8" xfId="0" applyFont="1" applyBorder="1"/>
    <xf numFmtId="165" fontId="4" fillId="0" borderId="8" xfId="0" quotePrefix="1" applyNumberFormat="1" applyFont="1" applyBorder="1" applyAlignment="1">
      <alignment horizontal="center"/>
    </xf>
    <xf numFmtId="15" fontId="4" fillId="0" borderId="8" xfId="0" quotePrefix="1" applyNumberFormat="1" applyFont="1" applyBorder="1" applyAlignment="1">
      <alignment horizontal="center"/>
    </xf>
    <xf numFmtId="0" fontId="4" fillId="0" borderId="16" xfId="0" applyFont="1" applyBorder="1" applyAlignment="1">
      <alignment horizontal="center"/>
    </xf>
    <xf numFmtId="0" fontId="4" fillId="0" borderId="10" xfId="0" applyFont="1" applyBorder="1"/>
    <xf numFmtId="0" fontId="2" fillId="0" borderId="11" xfId="0" applyFont="1" applyBorder="1"/>
    <xf numFmtId="37" fontId="2" fillId="0" borderId="5" xfId="0" applyNumberFormat="1" applyFont="1" applyBorder="1"/>
    <xf numFmtId="37" fontId="2" fillId="2" borderId="5" xfId="0" applyNumberFormat="1" applyFont="1" applyFill="1" applyBorder="1"/>
    <xf numFmtId="0" fontId="4" fillId="3" borderId="13" xfId="0" applyFont="1" applyFill="1" applyBorder="1"/>
    <xf numFmtId="0" fontId="2" fillId="3" borderId="14" xfId="0" applyFont="1" applyFill="1" applyBorder="1"/>
    <xf numFmtId="37" fontId="4" fillId="3" borderId="12" xfId="0" applyNumberFormat="1" applyFont="1" applyFill="1" applyBorder="1"/>
    <xf numFmtId="0" fontId="2" fillId="0" borderId="2" xfId="0" applyFont="1" applyBorder="1"/>
    <xf numFmtId="37" fontId="4" fillId="3" borderId="14" xfId="0" applyNumberFormat="1" applyFont="1" applyFill="1" applyBorder="1"/>
    <xf numFmtId="10" fontId="2" fillId="0" borderId="0" xfId="0" applyNumberFormat="1" applyFont="1"/>
    <xf numFmtId="0" fontId="33" fillId="0" borderId="9" xfId="0" applyFont="1" applyBorder="1"/>
    <xf numFmtId="0" fontId="35" fillId="0" borderId="2" xfId="0" applyFont="1" applyBorder="1"/>
    <xf numFmtId="0" fontId="2" fillId="0" borderId="18" xfId="0" applyFont="1" applyBorder="1"/>
    <xf numFmtId="0" fontId="4" fillId="0" borderId="19" xfId="0" applyFont="1" applyBorder="1"/>
    <xf numFmtId="0" fontId="2" fillId="0" borderId="0" xfId="0" quotePrefix="1" applyFont="1" applyAlignment="1">
      <alignment horizontal="center"/>
    </xf>
    <xf numFmtId="49" fontId="2" fillId="0" borderId="0" xfId="0" quotePrefix="1" applyNumberFormat="1" applyFont="1" applyAlignment="1">
      <alignment horizontal="center"/>
    </xf>
    <xf numFmtId="0" fontId="0" fillId="0" borderId="0" xfId="0" applyAlignment="1">
      <alignment vertical="center"/>
    </xf>
    <xf numFmtId="37" fontId="34" fillId="0" borderId="0" xfId="0" applyNumberFormat="1" applyFont="1" applyProtection="1">
      <protection locked="0"/>
    </xf>
    <xf numFmtId="37" fontId="4" fillId="0" borderId="0" xfId="0" applyNumberFormat="1" applyFont="1"/>
    <xf numFmtId="0" fontId="6" fillId="0" borderId="0" xfId="0" applyFont="1" applyAlignment="1">
      <alignment horizontal="left" vertical="top" wrapText="1"/>
    </xf>
    <xf numFmtId="0" fontId="3" fillId="0" borderId="10" xfId="0" applyFont="1" applyBorder="1"/>
    <xf numFmtId="0" fontId="3" fillId="0" borderId="18" xfId="0" applyFont="1" applyBorder="1"/>
    <xf numFmtId="0" fontId="10" fillId="0" borderId="15" xfId="0" applyFont="1" applyBorder="1" applyAlignment="1">
      <alignment horizontal="center"/>
    </xf>
    <xf numFmtId="0" fontId="3" fillId="0" borderId="2" xfId="0" applyFont="1" applyBorder="1"/>
    <xf numFmtId="0" fontId="10" fillId="0" borderId="10" xfId="0" applyFont="1" applyBorder="1"/>
    <xf numFmtId="37" fontId="3" fillId="0" borderId="5" xfId="0" applyNumberFormat="1" applyFont="1" applyBorder="1"/>
    <xf numFmtId="0" fontId="10" fillId="0" borderId="18" xfId="0" applyFont="1" applyBorder="1"/>
    <xf numFmtId="37" fontId="3" fillId="0" borderId="15" xfId="0" applyNumberFormat="1" applyFont="1" applyBorder="1"/>
    <xf numFmtId="0" fontId="10" fillId="0" borderId="19" xfId="0" applyFont="1" applyBorder="1"/>
    <xf numFmtId="37" fontId="10" fillId="0" borderId="20" xfId="0" applyNumberFormat="1" applyFont="1" applyBorder="1"/>
    <xf numFmtId="37" fontId="34" fillId="0" borderId="5" xfId="0" applyNumberFormat="1" applyFont="1" applyBorder="1"/>
    <xf numFmtId="0" fontId="13" fillId="0" borderId="0" xfId="0" applyFont="1" applyAlignment="1">
      <alignment vertical="center"/>
    </xf>
    <xf numFmtId="0" fontId="6" fillId="0" borderId="9" xfId="0" applyFont="1" applyBorder="1" applyAlignment="1">
      <alignment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37" fillId="0" borderId="0" xfId="0" applyFont="1"/>
    <xf numFmtId="164" fontId="6" fillId="0" borderId="0" xfId="1" applyNumberFormat="1" applyFont="1"/>
    <xf numFmtId="164" fontId="0" fillId="0" borderId="0" xfId="1" applyNumberFormat="1" applyFont="1"/>
    <xf numFmtId="0" fontId="16" fillId="0" borderId="0" xfId="0" applyFont="1"/>
    <xf numFmtId="164" fontId="1" fillId="0" borderId="0" xfId="1" applyNumberFormat="1" applyFont="1"/>
    <xf numFmtId="37" fontId="34" fillId="0" borderId="5" xfId="0" applyNumberFormat="1" applyFont="1" applyBorder="1" applyProtection="1">
      <protection locked="0"/>
    </xf>
    <xf numFmtId="37" fontId="12" fillId="0" borderId="5" xfId="0" applyNumberFormat="1" applyFont="1" applyBorder="1"/>
    <xf numFmtId="9" fontId="12" fillId="0" borderId="5" xfId="1" applyFont="1" applyBorder="1"/>
    <xf numFmtId="37" fontId="31" fillId="0" borderId="5" xfId="0" applyNumberFormat="1" applyFont="1" applyBorder="1"/>
    <xf numFmtId="37" fontId="31" fillId="0" borderId="15" xfId="0" applyNumberFormat="1" applyFont="1" applyBorder="1"/>
    <xf numFmtId="0" fontId="31" fillId="0" borderId="0" xfId="0" applyFont="1"/>
    <xf numFmtId="37" fontId="31" fillId="0" borderId="0" xfId="0" applyNumberFormat="1" applyFont="1"/>
    <xf numFmtId="0" fontId="38" fillId="0" borderId="0" xfId="0" applyFont="1"/>
    <xf numFmtId="37" fontId="31" fillId="0" borderId="5" xfId="0" applyNumberFormat="1" applyFont="1" applyBorder="1" applyProtection="1">
      <protection locked="0"/>
    </xf>
    <xf numFmtId="37" fontId="31" fillId="0" borderId="15" xfId="0" applyNumberFormat="1" applyFont="1" applyBorder="1" applyProtection="1">
      <protection locked="0"/>
    </xf>
    <xf numFmtId="164" fontId="39" fillId="0" borderId="0" xfId="1" applyNumberFormat="1" applyFont="1"/>
    <xf numFmtId="0" fontId="39" fillId="0" borderId="0" xfId="0" applyFont="1"/>
    <xf numFmtId="0" fontId="10" fillId="0" borderId="0" xfId="0" applyFont="1"/>
    <xf numFmtId="0" fontId="10" fillId="3" borderId="19" xfId="0" applyFont="1" applyFill="1" applyBorder="1"/>
    <xf numFmtId="37" fontId="3" fillId="3" borderId="20" xfId="0" applyNumberFormat="1" applyFont="1" applyFill="1" applyBorder="1"/>
    <xf numFmtId="37" fontId="11" fillId="3" borderId="1" xfId="0" applyNumberFormat="1" applyFont="1" applyFill="1" applyBorder="1" applyProtection="1">
      <protection locked="0"/>
    </xf>
    <xf numFmtId="9" fontId="11" fillId="3" borderId="12" xfId="1" applyFont="1" applyFill="1" applyBorder="1"/>
    <xf numFmtId="37" fontId="0" fillId="0" borderId="0" xfId="0" applyNumberFormat="1"/>
    <xf numFmtId="0" fontId="7" fillId="0" borderId="0" xfId="0" applyFont="1"/>
    <xf numFmtId="37" fontId="12" fillId="0" borderId="11" xfId="0" applyNumberFormat="1" applyFont="1" applyBorder="1"/>
    <xf numFmtId="37" fontId="11" fillId="3" borderId="12" xfId="0" applyNumberFormat="1" applyFont="1" applyFill="1" applyBorder="1" applyProtection="1">
      <protection locked="0"/>
    </xf>
    <xf numFmtId="0" fontId="7" fillId="0" borderId="18" xfId="0" applyFont="1" applyBorder="1"/>
    <xf numFmtId="165" fontId="10" fillId="0" borderId="0" xfId="0" applyNumberFormat="1" applyFont="1"/>
    <xf numFmtId="0" fontId="3" fillId="0" borderId="5" xfId="0" applyFont="1" applyBorder="1"/>
    <xf numFmtId="0" fontId="43" fillId="0" borderId="0" xfId="0" applyFont="1"/>
    <xf numFmtId="0" fontId="40" fillId="0" borderId="0" xfId="0" applyFont="1" applyAlignment="1">
      <alignment vertical="center" wrapText="1"/>
    </xf>
    <xf numFmtId="0" fontId="40" fillId="0" borderId="0" xfId="0" applyFont="1"/>
    <xf numFmtId="0" fontId="40" fillId="0" borderId="0" xfId="0" applyFont="1" applyAlignment="1">
      <alignment horizontal="left" indent="2"/>
    </xf>
    <xf numFmtId="37" fontId="40" fillId="0" borderId="0" xfId="0" applyNumberFormat="1" applyFont="1"/>
    <xf numFmtId="9" fontId="12" fillId="0" borderId="5" xfId="0" applyNumberFormat="1" applyFont="1" applyBorder="1"/>
    <xf numFmtId="9" fontId="7" fillId="3" borderId="12" xfId="0" applyNumberFormat="1" applyFont="1" applyFill="1" applyBorder="1"/>
    <xf numFmtId="0" fontId="6" fillId="0" borderId="0" xfId="0" applyFont="1" applyAlignment="1">
      <alignment vertical="top" wrapText="1"/>
    </xf>
    <xf numFmtId="167" fontId="42" fillId="0" borderId="0" xfId="0" applyNumberFormat="1" applyFont="1"/>
    <xf numFmtId="0" fontId="2" fillId="0" borderId="0" xfId="0" applyFont="1" applyAlignment="1">
      <alignment vertical="center" wrapText="1"/>
    </xf>
    <xf numFmtId="37" fontId="34" fillId="0" borderId="15" xfId="0" applyNumberFormat="1" applyFont="1" applyBorder="1"/>
    <xf numFmtId="37" fontId="4" fillId="0" borderId="20" xfId="0" applyNumberFormat="1" applyFont="1" applyBorder="1"/>
    <xf numFmtId="0" fontId="36" fillId="0" borderId="0" xfId="0" applyFont="1" applyAlignment="1" applyProtection="1">
      <alignment vertical="top" wrapText="1"/>
      <protection locked="0"/>
    </xf>
    <xf numFmtId="165" fontId="10" fillId="0" borderId="0" xfId="0" applyNumberFormat="1" applyFont="1" applyAlignment="1">
      <alignment horizontal="left"/>
    </xf>
    <xf numFmtId="0" fontId="0" fillId="0" borderId="0" xfId="0" quotePrefix="1"/>
    <xf numFmtId="43" fontId="0" fillId="0" borderId="0" xfId="8" applyFont="1"/>
    <xf numFmtId="168" fontId="0" fillId="0" borderId="0" xfId="8" applyNumberFormat="1" applyFont="1"/>
    <xf numFmtId="169" fontId="0" fillId="0" borderId="0" xfId="9" applyNumberFormat="1" applyFont="1"/>
    <xf numFmtId="0" fontId="0" fillId="0" borderId="0" xfId="0" quotePrefix="1" applyAlignment="1">
      <alignment horizontal="left"/>
    </xf>
    <xf numFmtId="0" fontId="0" fillId="0" borderId="0" xfId="0" applyAlignment="1">
      <alignment horizontal="left" vertical="center" indent="9"/>
    </xf>
    <xf numFmtId="0" fontId="0" fillId="0" borderId="0" xfId="0" applyAlignment="1">
      <alignment horizontal="left" vertical="center"/>
    </xf>
    <xf numFmtId="0" fontId="0" fillId="0" borderId="0" xfId="0" applyAlignment="1">
      <alignment horizontal="left" indent="7"/>
    </xf>
    <xf numFmtId="0" fontId="0" fillId="0" borderId="0" xfId="0" applyAlignment="1">
      <alignment horizontal="left" vertical="center" indent="7"/>
    </xf>
    <xf numFmtId="0" fontId="0" fillId="0" borderId="2" xfId="0" applyBorder="1"/>
    <xf numFmtId="169" fontId="0" fillId="0" borderId="21" xfId="9" applyNumberFormat="1" applyFont="1" applyBorder="1"/>
    <xf numFmtId="3" fontId="42" fillId="0" borderId="0" xfId="0" applyNumberFormat="1" applyFont="1"/>
    <xf numFmtId="166" fontId="42" fillId="0" borderId="0" xfId="0" applyNumberFormat="1" applyFont="1"/>
    <xf numFmtId="0" fontId="45" fillId="0" borderId="0" xfId="0" applyFont="1"/>
    <xf numFmtId="17" fontId="34" fillId="0" borderId="0" xfId="0" applyNumberFormat="1" applyFont="1"/>
    <xf numFmtId="9" fontId="6" fillId="0" borderId="0" xfId="1" applyFont="1"/>
    <xf numFmtId="37" fontId="44" fillId="0" borderId="0" xfId="0" applyNumberFormat="1" applyFont="1" applyAlignment="1">
      <alignment horizontal="right" vertical="center"/>
    </xf>
    <xf numFmtId="0" fontId="4" fillId="4" borderId="17" xfId="0" applyFont="1" applyFill="1" applyBorder="1" applyAlignment="1">
      <alignment horizontal="center"/>
    </xf>
    <xf numFmtId="0" fontId="4" fillId="4" borderId="16" xfId="0" applyFont="1" applyFill="1" applyBorder="1" applyAlignment="1">
      <alignment horizontal="center"/>
    </xf>
    <xf numFmtId="37" fontId="2" fillId="4" borderId="5" xfId="0" applyNumberFormat="1" applyFont="1" applyFill="1" applyBorder="1"/>
    <xf numFmtId="0" fontId="4" fillId="4" borderId="15" xfId="0" applyFont="1" applyFill="1" applyBorder="1" applyAlignment="1">
      <alignment horizontal="center"/>
    </xf>
    <xf numFmtId="0" fontId="31" fillId="0" borderId="7" xfId="0" applyFont="1" applyBorder="1"/>
    <xf numFmtId="37" fontId="12" fillId="0" borderId="6" xfId="0" applyNumberFormat="1" applyFont="1" applyBorder="1"/>
    <xf numFmtId="9" fontId="34" fillId="0" borderId="5" xfId="1" applyFont="1" applyBorder="1"/>
    <xf numFmtId="9" fontId="31" fillId="0" borderId="5" xfId="1" applyFont="1" applyBorder="1"/>
    <xf numFmtId="9" fontId="31" fillId="0" borderId="15" xfId="1" applyFont="1" applyBorder="1"/>
    <xf numFmtId="37" fontId="11" fillId="0" borderId="0" xfId="0" applyNumberFormat="1" applyFont="1" applyProtection="1">
      <protection locked="0"/>
    </xf>
    <xf numFmtId="37" fontId="4" fillId="3" borderId="20" xfId="0" applyNumberFormat="1" applyFont="1" applyFill="1" applyBorder="1"/>
    <xf numFmtId="165" fontId="4" fillId="0" borderId="22" xfId="0" quotePrefix="1" applyNumberFormat="1" applyFont="1" applyBorder="1" applyAlignment="1">
      <alignment horizontal="center"/>
    </xf>
    <xf numFmtId="15" fontId="4" fillId="0" borderId="22" xfId="0" quotePrefix="1" applyNumberFormat="1" applyFont="1" applyBorder="1" applyAlignment="1">
      <alignment horizontal="center"/>
    </xf>
    <xf numFmtId="165" fontId="4" fillId="0" borderId="2" xfId="0" quotePrefix="1" applyNumberFormat="1" applyFont="1" applyBorder="1" applyAlignment="1">
      <alignment horizontal="center"/>
    </xf>
    <xf numFmtId="15" fontId="4" fillId="0" borderId="2" xfId="0" quotePrefix="1" applyNumberFormat="1" applyFont="1" applyBorder="1" applyAlignment="1">
      <alignment horizontal="center"/>
    </xf>
    <xf numFmtId="0" fontId="33" fillId="5" borderId="0" xfId="0" applyFont="1" applyFill="1"/>
    <xf numFmtId="0" fontId="2" fillId="5" borderId="0" xfId="0" applyFont="1" applyFill="1"/>
    <xf numFmtId="0" fontId="4" fillId="0" borderId="10" xfId="0" applyFont="1" applyBorder="1" applyAlignment="1">
      <alignment horizontal="left" indent="3"/>
    </xf>
    <xf numFmtId="0" fontId="4" fillId="0" borderId="7" xfId="0" applyFont="1" applyBorder="1" applyAlignment="1">
      <alignment horizontal="left" indent="3"/>
    </xf>
    <xf numFmtId="0" fontId="10" fillId="0" borderId="0" xfId="0" applyFont="1" applyAlignment="1">
      <alignment horizontal="left"/>
    </xf>
    <xf numFmtId="3" fontId="0" fillId="0" borderId="0" xfId="0" applyNumberFormat="1"/>
    <xf numFmtId="168" fontId="6" fillId="0" borderId="0" xfId="8" applyNumberFormat="1" applyFont="1"/>
    <xf numFmtId="0" fontId="46" fillId="6" borderId="0" xfId="0" applyFont="1" applyFill="1"/>
    <xf numFmtId="0" fontId="0" fillId="6" borderId="0" xfId="0" applyFill="1"/>
    <xf numFmtId="169" fontId="0" fillId="6" borderId="21" xfId="9" applyNumberFormat="1" applyFont="1" applyFill="1" applyBorder="1"/>
    <xf numFmtId="0" fontId="0" fillId="7" borderId="23" xfId="0" applyFill="1" applyBorder="1"/>
    <xf numFmtId="0" fontId="0" fillId="7" borderId="24" xfId="0" applyFill="1" applyBorder="1"/>
    <xf numFmtId="0" fontId="1" fillId="7" borderId="25" xfId="0" applyFont="1" applyFill="1" applyBorder="1"/>
    <xf numFmtId="0" fontId="1" fillId="7" borderId="26" xfId="0" applyFont="1" applyFill="1" applyBorder="1"/>
    <xf numFmtId="15" fontId="1" fillId="7" borderId="25" xfId="0" quotePrefix="1" applyNumberFormat="1" applyFont="1" applyFill="1" applyBorder="1" applyAlignment="1">
      <alignment horizontal="left" indent="2"/>
    </xf>
    <xf numFmtId="169" fontId="1" fillId="7" borderId="26" xfId="9" applyNumberFormat="1" applyFont="1" applyFill="1" applyBorder="1"/>
    <xf numFmtId="169" fontId="0" fillId="0" borderId="0" xfId="0" applyNumberFormat="1"/>
    <xf numFmtId="15" fontId="1" fillId="7" borderId="27" xfId="0" quotePrefix="1" applyNumberFormat="1" applyFont="1" applyFill="1" applyBorder="1" applyAlignment="1">
      <alignment horizontal="left" indent="2"/>
    </xf>
    <xf numFmtId="169" fontId="1" fillId="7" borderId="28" xfId="9" applyNumberFormat="1" applyFont="1" applyFill="1" applyBorder="1"/>
    <xf numFmtId="0" fontId="0" fillId="0" borderId="0" xfId="0" applyAlignment="1">
      <alignment vertical="top" wrapText="1"/>
    </xf>
    <xf numFmtId="0" fontId="47" fillId="0" borderId="0" xfId="2" applyFont="1"/>
    <xf numFmtId="3" fontId="31" fillId="0" borderId="0" xfId="2" applyNumberFormat="1" applyFont="1"/>
    <xf numFmtId="166" fontId="31" fillId="0" borderId="0" xfId="2" applyNumberFormat="1" applyFont="1"/>
    <xf numFmtId="168" fontId="3" fillId="0" borderId="0" xfId="8" applyNumberFormat="1" applyFont="1"/>
    <xf numFmtId="0" fontId="3" fillId="0" borderId="0" xfId="0" applyFont="1" applyAlignment="1" applyProtection="1">
      <alignment vertical="top" wrapText="1"/>
      <protection locked="0"/>
    </xf>
    <xf numFmtId="0" fontId="0" fillId="0" borderId="0" xfId="0" applyAlignment="1">
      <alignment horizontal="center"/>
    </xf>
    <xf numFmtId="8" fontId="0" fillId="0" borderId="0" xfId="0" applyNumberFormat="1"/>
    <xf numFmtId="4" fontId="0" fillId="0" borderId="0" xfId="0" applyNumberFormat="1"/>
    <xf numFmtId="0" fontId="3" fillId="0" borderId="0" xfId="0" applyFont="1" applyAlignment="1">
      <alignment horizontal="left" indent="2"/>
    </xf>
    <xf numFmtId="0" fontId="48" fillId="0" borderId="0" xfId="0" applyFont="1" applyAlignment="1" applyProtection="1">
      <alignment vertical="top"/>
      <protection locked="0"/>
    </xf>
    <xf numFmtId="0" fontId="3" fillId="0" borderId="0" xfId="0" applyFont="1" applyAlignment="1" applyProtection="1">
      <alignment vertical="top"/>
      <protection locked="0"/>
    </xf>
    <xf numFmtId="43" fontId="40" fillId="0" borderId="0" xfId="8" applyFont="1" applyFill="1"/>
    <xf numFmtId="0" fontId="50" fillId="0" borderId="0" xfId="0" applyFont="1" applyAlignment="1">
      <alignment horizontal="left" vertical="center" indent="1"/>
    </xf>
    <xf numFmtId="0" fontId="51" fillId="0" borderId="0" xfId="0" applyFont="1"/>
    <xf numFmtId="170" fontId="6" fillId="0" borderId="0" xfId="1" applyNumberFormat="1" applyFont="1"/>
    <xf numFmtId="0" fontId="6" fillId="0" borderId="0" xfId="0" applyFont="1" applyAlignment="1">
      <alignment vertical="center" wrapText="1"/>
    </xf>
    <xf numFmtId="0" fontId="0" fillId="0" borderId="0" xfId="0" applyAlignment="1">
      <alignment wrapText="1"/>
    </xf>
    <xf numFmtId="9" fontId="0" fillId="0" borderId="0" xfId="1" applyFont="1"/>
    <xf numFmtId="0" fontId="52" fillId="0" borderId="0" xfId="0" applyFont="1" applyAlignment="1">
      <alignment horizontal="center" vertical="center"/>
    </xf>
    <xf numFmtId="0" fontId="53" fillId="0" borderId="0" xfId="0" applyFont="1"/>
    <xf numFmtId="164" fontId="0" fillId="0" borderId="0" xfId="1" applyNumberFormat="1" applyFont="1" applyAlignment="1">
      <alignment vertical="top" wrapText="1"/>
    </xf>
    <xf numFmtId="0" fontId="15" fillId="0" borderId="0" xfId="0" applyFont="1"/>
    <xf numFmtId="37" fontId="3" fillId="0" borderId="0" xfId="0" applyNumberFormat="1" applyFont="1"/>
    <xf numFmtId="0" fontId="40" fillId="0" borderId="0" xfId="0" applyFont="1" applyAlignment="1">
      <alignment horizontal="center" vertical="center" wrapText="1"/>
    </xf>
    <xf numFmtId="37" fontId="34" fillId="0" borderId="0" xfId="0" applyNumberFormat="1" applyFont="1" applyAlignment="1">
      <alignment horizontal="right"/>
    </xf>
    <xf numFmtId="168" fontId="0" fillId="0" borderId="0" xfId="8" applyNumberFormat="1" applyFont="1" applyFill="1"/>
    <xf numFmtId="10" fontId="6" fillId="0" borderId="0" xfId="1" applyNumberFormat="1" applyFont="1"/>
    <xf numFmtId="10" fontId="0" fillId="0" borderId="0" xfId="1" applyNumberFormat="1" applyFont="1"/>
    <xf numFmtId="43" fontId="6" fillId="0" borderId="0" xfId="8" applyFont="1"/>
    <xf numFmtId="168" fontId="12" fillId="0" borderId="11" xfId="8" applyNumberFormat="1" applyFont="1" applyBorder="1"/>
    <xf numFmtId="0" fontId="6" fillId="0" borderId="0" xfId="0" applyFont="1" applyAlignment="1">
      <alignment horizontal="left" vertical="top" indent="2"/>
    </xf>
    <xf numFmtId="0" fontId="58" fillId="0" borderId="0" xfId="0" applyFont="1"/>
    <xf numFmtId="0" fontId="0" fillId="0" borderId="0" xfId="0" applyAlignment="1">
      <alignment horizontal="left" vertical="center" indent="5"/>
    </xf>
    <xf numFmtId="0" fontId="3" fillId="0" borderId="0" xfId="0" applyFont="1" applyAlignment="1">
      <alignment horizontal="left" vertical="center" indent="5"/>
    </xf>
    <xf numFmtId="9" fontId="40" fillId="0" borderId="0" xfId="1" applyFont="1"/>
    <xf numFmtId="0" fontId="4" fillId="0" borderId="0" xfId="0" applyFont="1" applyAlignment="1">
      <alignment horizontal="right"/>
    </xf>
    <xf numFmtId="0" fontId="59" fillId="0" borderId="0" xfId="0" applyFont="1" applyAlignment="1">
      <alignment horizontal="left" vertical="center" wrapText="1" indent="5"/>
    </xf>
    <xf numFmtId="0" fontId="36" fillId="0" borderId="0" xfId="0" applyFont="1" applyAlignment="1" applyProtection="1">
      <alignment horizontal="left" vertical="top" wrapText="1"/>
      <protection locked="0"/>
    </xf>
    <xf numFmtId="0" fontId="36" fillId="0" borderId="0" xfId="0" quotePrefix="1" applyFont="1" applyAlignment="1" applyProtection="1">
      <alignment horizontal="center" vertical="center" wrapText="1"/>
      <protection locked="0"/>
    </xf>
    <xf numFmtId="171" fontId="31" fillId="0" borderId="0" xfId="0" applyNumberFormat="1" applyFont="1"/>
    <xf numFmtId="0" fontId="61" fillId="0" borderId="0" xfId="0" applyFont="1" applyAlignment="1">
      <alignment vertical="center"/>
    </xf>
    <xf numFmtId="0" fontId="36" fillId="0" borderId="0" xfId="0" applyFont="1" applyAlignment="1" applyProtection="1">
      <alignment horizontal="left" vertical="top" indent="4"/>
      <protection locked="0"/>
    </xf>
    <xf numFmtId="0" fontId="60" fillId="0" borderId="0" xfId="0" applyFont="1" applyAlignment="1" applyProtection="1">
      <alignment horizontal="left" vertical="top" indent="4"/>
      <protection locked="0"/>
    </xf>
    <xf numFmtId="0" fontId="0" fillId="0" borderId="0" xfId="0" applyAlignment="1">
      <alignment horizontal="left" indent="4"/>
    </xf>
    <xf numFmtId="0" fontId="57" fillId="0" borderId="0" xfId="0" applyFont="1" applyAlignment="1" applyProtection="1">
      <alignment horizontal="left" vertical="top" indent="4"/>
      <protection locked="0"/>
    </xf>
    <xf numFmtId="0" fontId="7" fillId="0" borderId="0" xfId="0" applyFont="1" applyAlignment="1">
      <alignment horizontal="right"/>
    </xf>
    <xf numFmtId="0" fontId="2" fillId="0" borderId="0" xfId="0" applyFont="1" applyAlignment="1">
      <alignment horizontal="left" vertic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wrapText="1"/>
    </xf>
    <xf numFmtId="0" fontId="0" fillId="0" borderId="0" xfId="0" applyAlignment="1">
      <alignment wrapText="1"/>
    </xf>
    <xf numFmtId="0" fontId="7" fillId="0" borderId="0" xfId="0" applyFont="1" applyAlignment="1">
      <alignment vertical="top" wrapText="1"/>
    </xf>
    <xf numFmtId="0" fontId="54" fillId="0" borderId="0" xfId="0" applyFont="1" applyAlignment="1">
      <alignment horizontal="left" vertical="top" wrapText="1" indent="3"/>
    </xf>
    <xf numFmtId="0" fontId="55" fillId="0" borderId="0" xfId="0" applyFont="1" applyAlignment="1">
      <alignment horizontal="left" vertical="top" wrapText="1" indent="3"/>
    </xf>
    <xf numFmtId="0" fontId="36" fillId="0" borderId="0" xfId="0" applyFont="1" applyAlignment="1" applyProtection="1">
      <alignment horizontal="left" vertical="top" wrapText="1" indent="4"/>
      <protection locked="0"/>
    </xf>
    <xf numFmtId="0" fontId="36" fillId="0" borderId="0" xfId="0" applyFont="1" applyAlignment="1" applyProtection="1">
      <alignment horizontal="left" vertical="top" wrapText="1"/>
      <protection locked="0"/>
    </xf>
    <xf numFmtId="0" fontId="36" fillId="0" borderId="0" xfId="0" applyFont="1" applyAlignment="1" applyProtection="1">
      <alignment horizontal="left" vertical="center" wrapText="1"/>
      <protection locked="0"/>
    </xf>
    <xf numFmtId="0" fontId="56" fillId="0" borderId="0" xfId="0" applyFont="1" applyAlignment="1" applyProtection="1">
      <alignment horizontal="left" vertical="top" wrapText="1"/>
      <protection locked="0"/>
    </xf>
    <xf numFmtId="0" fontId="3" fillId="0" borderId="0" xfId="0" applyFont="1" applyAlignment="1">
      <alignment horizontal="left" wrapText="1"/>
    </xf>
  </cellXfs>
  <cellStyles count="10">
    <cellStyle name="Comma" xfId="8" builtinId="3"/>
    <cellStyle name="Comma [0] 2" xfId="7" xr:uid="{02A5A816-C649-4B86-93DB-94664D354FD9}"/>
    <cellStyle name="Comma 2" xfId="6" xr:uid="{40A91C0E-BFC8-491D-B199-7BA53ACC7019}"/>
    <cellStyle name="Currency" xfId="9" builtinId="4"/>
    <cellStyle name="Currency [0] 2" xfId="5" xr:uid="{7840D688-9AFB-4F4B-B91A-0C80C2AF3DDF}"/>
    <cellStyle name="Currency 2" xfId="4" xr:uid="{1B723E98-ADC9-49CD-9949-67527585ED02}"/>
    <cellStyle name="Normal" xfId="0" builtinId="0"/>
    <cellStyle name="Normal 2" xfId="2" xr:uid="{37927131-8784-4458-A37A-5A79C1668F66}"/>
    <cellStyle name="Percent" xfId="1" builtinId="5"/>
    <cellStyle name="Percent 2" xfId="3" xr:uid="{D9336440-4140-4D27-ABD9-2BB5F915E805}"/>
  </cellStyles>
  <dxfs count="0"/>
  <tableStyles count="0" defaultTableStyle="TableStyleMedium9" defaultPivotStyle="PivotStyleLight16"/>
  <colors>
    <mruColors>
      <color rgb="FFFFFFC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a:t>Liquidity - Short-term Investments Operational Update</a:t>
            </a:r>
          </a:p>
        </c:rich>
      </c:tx>
      <c:layout>
        <c:manualLayout>
          <c:xMode val="edge"/>
          <c:yMode val="edge"/>
          <c:x val="0.16500969797727902"/>
          <c:y val="0.1149785916978478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343082459045232E-2"/>
          <c:y val="0.1907083916435138"/>
          <c:w val="0.91375550624750457"/>
          <c:h val="0.76079518344592045"/>
        </c:manualLayout>
      </c:layout>
      <c:lineChart>
        <c:grouping val="standard"/>
        <c:varyColors val="0"/>
        <c:ser>
          <c:idx val="0"/>
          <c:order val="0"/>
          <c:spPr>
            <a:ln w="57150" cap="rnd">
              <a:solidFill>
                <a:schemeClr val="accent1"/>
              </a:solidFill>
              <a:round/>
            </a:ln>
            <a:effectLst/>
          </c:spPr>
          <c:marker>
            <c:symbol val="none"/>
          </c:marker>
          <c:dLbls>
            <c:dLbl>
              <c:idx val="1"/>
              <c:layout>
                <c:manualLayout>
                  <c:x val="0"/>
                  <c:y val="-2.50862339291314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7-45A4-894B-E70EBD98801E}"/>
                </c:ext>
              </c:extLst>
            </c:dLbl>
            <c:dLbl>
              <c:idx val="4"/>
              <c:layout>
                <c:manualLayout>
                  <c:x val="0"/>
                  <c:y val="2.5086233929131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77-45A4-894B-E70EBD98801E}"/>
                </c:ext>
              </c:extLst>
            </c:dLbl>
            <c:dLbl>
              <c:idx val="6"/>
              <c:layout>
                <c:manualLayout>
                  <c:x val="-6.2067054585757987E-2"/>
                  <c:y val="-2.8851628994510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7D-4974-AF89-090D9485F1A0}"/>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'LIQUIDITY - ST INVESTMENTS'!$U$14:$U$19</c:f>
              <c:strCache>
                <c:ptCount val="6"/>
                <c:pt idx="0">
                  <c:v>August 31, 2020</c:v>
                </c:pt>
                <c:pt idx="1">
                  <c:v>August 31, 2021</c:v>
                </c:pt>
                <c:pt idx="2">
                  <c:v>August 31, 2022</c:v>
                </c:pt>
                <c:pt idx="3">
                  <c:v>August 31, 2023</c:v>
                </c:pt>
                <c:pt idx="4">
                  <c:v>August 31, 2024</c:v>
                </c:pt>
                <c:pt idx="5">
                  <c:v>May 31, 2025</c:v>
                </c:pt>
              </c:strCache>
            </c:strRef>
          </c:cat>
          <c:val>
            <c:numRef>
              <c:f>'LIQUIDITY - ST INVESTMENTS'!$V$14:$V$19</c:f>
              <c:numCache>
                <c:formatCode>_("$"* #,##0_);_("$"* \(#,##0\);_("$"* "-"??_);_(@_)</c:formatCode>
                <c:ptCount val="6"/>
                <c:pt idx="0">
                  <c:v>764197.52</c:v>
                </c:pt>
                <c:pt idx="1">
                  <c:v>4860179.1500000004</c:v>
                </c:pt>
                <c:pt idx="2">
                  <c:v>7536804.9199999999</c:v>
                </c:pt>
                <c:pt idx="3">
                  <c:v>10339872.76</c:v>
                </c:pt>
                <c:pt idx="4">
                  <c:v>8430559.3399999999</c:v>
                </c:pt>
                <c:pt idx="5">
                  <c:v>3109136.3</c:v>
                </c:pt>
              </c:numCache>
            </c:numRef>
          </c:val>
          <c:smooth val="0"/>
          <c:extLst>
            <c:ext xmlns:c16="http://schemas.microsoft.com/office/drawing/2014/chart" uri="{C3380CC4-5D6E-409C-BE32-E72D297353CC}">
              <c16:uniqueId val="{00000002-1077-45A4-894B-E70EBD98801E}"/>
            </c:ext>
          </c:extLst>
        </c:ser>
        <c:dLbls>
          <c:showLegendKey val="0"/>
          <c:showVal val="0"/>
          <c:showCatName val="0"/>
          <c:showSerName val="0"/>
          <c:showPercent val="0"/>
          <c:showBubbleSize val="0"/>
        </c:dLbls>
        <c:smooth val="0"/>
        <c:axId val="2080229248"/>
        <c:axId val="2080234656"/>
      </c:lineChart>
      <c:catAx>
        <c:axId val="208022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080234656"/>
        <c:crosses val="autoZero"/>
        <c:auto val="1"/>
        <c:lblAlgn val="ctr"/>
        <c:lblOffset val="100"/>
        <c:noMultiLvlLbl val="0"/>
      </c:catAx>
      <c:valAx>
        <c:axId val="20802346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080229248"/>
        <c:crosses val="autoZero"/>
        <c:crossBetween val="between"/>
      </c:valAx>
      <c:spPr>
        <a:gradFill>
          <a:gsLst>
            <a:gs pos="51726">
              <a:srgbClr val="C2D1EB"/>
            </a:gs>
            <a:gs pos="0">
              <a:schemeClr val="accent1">
                <a:lumMod val="5000"/>
                <a:lumOff val="95000"/>
              </a:schemeClr>
            </a:gs>
            <a:gs pos="74000">
              <a:schemeClr val="accent1">
                <a:lumMod val="45000"/>
                <a:lumOff val="55000"/>
              </a:schemeClr>
            </a:gs>
            <a:gs pos="76000">
              <a:schemeClr val="accent1">
                <a:lumMod val="45000"/>
                <a:lumOff val="55000"/>
              </a:schemeClr>
            </a:gs>
            <a:gs pos="91000">
              <a:schemeClr val="tx2">
                <a:lumMod val="20000"/>
                <a:lumOff val="80000"/>
              </a:schemeClr>
            </a:gs>
          </a:gsLst>
          <a:lin ang="5400000" scaled="1"/>
        </a:gradFill>
        <a:ln>
          <a:solidFill>
            <a:schemeClr val="accent1">
              <a:lumMod val="20000"/>
              <a:lumOff val="8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E0E0E0"/>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485775</xdr:colOff>
      <xdr:row>39</xdr:row>
      <xdr:rowOff>59056</xdr:rowOff>
    </xdr:to>
    <xdr:graphicFrame macro="">
      <xdr:nvGraphicFramePr>
        <xdr:cNvPr id="2" name="Chart 1">
          <a:extLst>
            <a:ext uri="{FF2B5EF4-FFF2-40B4-BE49-F238E27FC236}">
              <a16:creationId xmlns:a16="http://schemas.microsoft.com/office/drawing/2014/main" id="{77BA2130-3AD4-4ADD-9BE3-D1D3E2897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0.01319</cdr:x>
      <cdr:y>0.0185</cdr:y>
    </cdr:from>
    <cdr:to>
      <cdr:x>0.97527</cdr:x>
      <cdr:y>0.11756</cdr:y>
    </cdr:to>
    <cdr:pic>
      <cdr:nvPicPr>
        <cdr:cNvPr id="2" name="image1.jpeg">
          <a:extLst xmlns:a="http://schemas.openxmlformats.org/drawingml/2006/main">
            <a:ext uri="{FF2B5EF4-FFF2-40B4-BE49-F238E27FC236}">
              <a16:creationId xmlns:a16="http://schemas.microsoft.com/office/drawing/2014/main" id="{A7CBFEF3-2B5C-48F9-A3BE-D2100D74A62D}"/>
            </a:ext>
          </a:extLst>
        </cdr:cNvPr>
        <cdr:cNvPicPr/>
      </cdr:nvPicPr>
      <cdr:blipFill>
        <a:blip xmlns:a="http://schemas.openxmlformats.org/drawingml/2006/main" xmlns:r="http://schemas.openxmlformats.org/officeDocument/2006/relationships" r:embed="rId1" cstate="print"/>
        <a:stretch xmlns:a="http://schemas.openxmlformats.org/drawingml/2006/main">
          <a:fillRect/>
        </a:stretch>
      </cdr:blipFill>
      <cdr:spPr>
        <a:xfrm xmlns:a="http://schemas.openxmlformats.org/drawingml/2006/main">
          <a:off x="152401" y="112396"/>
          <a:ext cx="11115675" cy="601783"/>
        </a:xfrm>
        <a:prstGeom xmlns:a="http://schemas.openxmlformats.org/drawingml/2006/main" prst="rect">
          <a:avLst/>
        </a:prstGeom>
        <a:solidFill xmlns:a="http://schemas.openxmlformats.org/drawingml/2006/main">
          <a:schemeClr val="bg2">
            <a:lumMod val="90000"/>
          </a:schemeClr>
        </a:solidFill>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8"/>
  <sheetViews>
    <sheetView tabSelected="1" zoomScale="80" zoomScaleNormal="80" workbookViewId="0"/>
  </sheetViews>
  <sheetFormatPr defaultColWidth="8.88671875" defaultRowHeight="14.4" x14ac:dyDescent="0.3"/>
  <cols>
    <col min="1" max="1" width="9.109375" style="63" customWidth="1"/>
    <col min="2" max="2" width="11.5546875" style="42" customWidth="1"/>
    <col min="3" max="3" width="13" style="42" customWidth="1"/>
    <col min="4" max="4" width="10" style="42" customWidth="1"/>
    <col min="5" max="10" width="8.88671875" style="42"/>
    <col min="11" max="11" width="16" style="42" customWidth="1"/>
    <col min="12" max="12" width="36.44140625" style="63" customWidth="1"/>
    <col min="13" max="16384" width="8.88671875" style="42"/>
  </cols>
  <sheetData>
    <row r="1" spans="1:20" ht="24.6" x14ac:dyDescent="0.4">
      <c r="A1" s="38"/>
      <c r="B1" s="39"/>
      <c r="C1" s="39"/>
      <c r="D1" s="40" t="s">
        <v>33</v>
      </c>
      <c r="E1" s="41" t="s">
        <v>25</v>
      </c>
      <c r="F1" s="41"/>
      <c r="G1" s="41"/>
      <c r="H1" s="41"/>
      <c r="I1" s="41"/>
      <c r="J1" s="41"/>
      <c r="K1" s="39"/>
      <c r="L1" s="252" t="s">
        <v>150</v>
      </c>
      <c r="M1" s="39"/>
      <c r="N1" t="s">
        <v>49</v>
      </c>
    </row>
    <row r="2" spans="1:20" ht="21" x14ac:dyDescent="0.4">
      <c r="A2" s="38"/>
      <c r="B2" s="43"/>
      <c r="C2" s="43"/>
      <c r="D2" s="43"/>
      <c r="E2" s="43"/>
      <c r="F2" s="44"/>
      <c r="G2" s="44"/>
      <c r="H2" s="44"/>
      <c r="I2" s="44"/>
      <c r="J2" s="44"/>
      <c r="K2" s="44"/>
      <c r="L2" s="252" t="s">
        <v>151</v>
      </c>
      <c r="M2" s="39"/>
    </row>
    <row r="3" spans="1:20" ht="17.399999999999999" x14ac:dyDescent="0.3">
      <c r="A3" s="2" t="s">
        <v>23</v>
      </c>
      <c r="C3" s="46"/>
      <c r="D3" s="46"/>
      <c r="E3" s="46"/>
      <c r="F3" s="46"/>
      <c r="G3" s="46"/>
      <c r="H3" s="46"/>
      <c r="I3" s="46"/>
      <c r="J3" s="47"/>
      <c r="K3" s="46"/>
      <c r="L3" s="48"/>
      <c r="M3" s="49"/>
    </row>
    <row r="4" spans="1:20" ht="18" thickBot="1" x14ac:dyDescent="0.35">
      <c r="A4" s="65" t="s">
        <v>152</v>
      </c>
      <c r="B4" s="65"/>
      <c r="C4" s="50"/>
      <c r="D4" s="50"/>
      <c r="E4" s="50"/>
      <c r="F4" s="50"/>
      <c r="G4" s="50"/>
      <c r="H4" s="50"/>
      <c r="I4" s="50"/>
      <c r="J4" s="51"/>
      <c r="K4" s="50"/>
      <c r="L4" s="52"/>
      <c r="M4" s="49"/>
    </row>
    <row r="5" spans="1:20" ht="20.399999999999999" x14ac:dyDescent="0.35">
      <c r="A5" s="45"/>
      <c r="B5" s="53"/>
      <c r="C5" s="46"/>
      <c r="D5" s="46"/>
      <c r="E5" s="46"/>
      <c r="F5" s="46"/>
      <c r="G5" s="46"/>
      <c r="H5" s="46"/>
      <c r="I5" s="46"/>
      <c r="J5" s="47"/>
      <c r="K5" s="46"/>
      <c r="L5" s="48"/>
      <c r="M5" s="49"/>
    </row>
    <row r="6" spans="1:20" ht="17.100000000000001" customHeight="1" x14ac:dyDescent="0.3">
      <c r="A6" s="38"/>
      <c r="B6" s="39"/>
      <c r="C6" s="39"/>
      <c r="D6" s="39"/>
      <c r="E6" s="39"/>
      <c r="F6" s="39"/>
      <c r="G6" s="39"/>
      <c r="H6" s="39"/>
      <c r="I6" s="39"/>
      <c r="J6" s="39"/>
      <c r="K6" s="39"/>
      <c r="L6" s="66" t="s">
        <v>134</v>
      </c>
      <c r="M6" s="39"/>
    </row>
    <row r="7" spans="1:20" ht="21" x14ac:dyDescent="0.4">
      <c r="A7" s="43" t="s">
        <v>84</v>
      </c>
      <c r="C7" s="45"/>
      <c r="D7" s="45"/>
      <c r="E7" s="54"/>
      <c r="F7" s="54"/>
      <c r="G7" s="54"/>
      <c r="H7" s="54"/>
      <c r="I7" s="54"/>
      <c r="J7" s="54"/>
      <c r="K7" s="54"/>
      <c r="L7" s="38"/>
      <c r="M7" s="49"/>
      <c r="N7" s="55"/>
      <c r="O7" s="55"/>
      <c r="P7" s="55"/>
      <c r="Q7" s="55"/>
      <c r="R7" s="55"/>
      <c r="S7" s="55"/>
      <c r="T7" s="55"/>
    </row>
    <row r="8" spans="1:20" ht="20.399999999999999" x14ac:dyDescent="0.35">
      <c r="A8" s="54" t="s">
        <v>104</v>
      </c>
      <c r="C8" s="45"/>
      <c r="D8" s="45"/>
      <c r="E8" s="54"/>
      <c r="F8" s="54"/>
      <c r="G8" s="49"/>
      <c r="H8" s="49"/>
      <c r="I8" s="49"/>
      <c r="J8" s="49"/>
      <c r="K8" s="49"/>
      <c r="L8" s="99" t="s">
        <v>34</v>
      </c>
      <c r="M8" s="49"/>
      <c r="N8" s="55"/>
      <c r="O8" s="55"/>
      <c r="P8"/>
      <c r="Q8"/>
      <c r="R8" s="55"/>
      <c r="S8" s="55"/>
      <c r="T8" s="55"/>
    </row>
    <row r="9" spans="1:20" ht="21" customHeight="1" x14ac:dyDescent="0.35">
      <c r="A9" s="49"/>
      <c r="C9" s="48"/>
      <c r="D9" s="48"/>
      <c r="E9" s="49"/>
      <c r="F9" s="49"/>
      <c r="G9" s="49"/>
      <c r="H9" s="49"/>
      <c r="I9" s="49"/>
      <c r="J9" s="49"/>
      <c r="K9" s="49"/>
      <c r="L9" s="48"/>
      <c r="M9" s="49"/>
      <c r="N9" s="55"/>
      <c r="O9" s="55"/>
      <c r="P9"/>
      <c r="Q9"/>
      <c r="R9" s="55"/>
      <c r="S9" s="55"/>
      <c r="T9" s="55"/>
    </row>
    <row r="10" spans="1:20" ht="21" x14ac:dyDescent="0.4">
      <c r="A10" s="43" t="s">
        <v>4</v>
      </c>
      <c r="C10" s="43"/>
      <c r="D10" s="54"/>
      <c r="E10" s="54"/>
      <c r="F10" s="54"/>
      <c r="G10" s="54"/>
      <c r="H10" s="54"/>
      <c r="I10" s="54"/>
      <c r="J10" s="49"/>
      <c r="K10" s="49"/>
      <c r="L10" s="48"/>
      <c r="M10" s="49"/>
      <c r="N10" s="55"/>
      <c r="O10" s="55"/>
      <c r="P10"/>
      <c r="Q10"/>
      <c r="R10" s="55"/>
      <c r="S10" s="55"/>
      <c r="T10" s="55"/>
    </row>
    <row r="11" spans="1:20" ht="20.399999999999999" x14ac:dyDescent="0.35">
      <c r="A11" s="54" t="s">
        <v>105</v>
      </c>
      <c r="C11" s="54"/>
      <c r="D11" s="54"/>
      <c r="E11" s="54"/>
      <c r="F11" s="54"/>
      <c r="G11" s="54"/>
      <c r="H11" s="54"/>
      <c r="I11" s="54"/>
      <c r="J11" s="49"/>
      <c r="K11" s="49"/>
      <c r="L11" s="99" t="s">
        <v>35</v>
      </c>
      <c r="M11" s="49"/>
      <c r="N11" s="55"/>
      <c r="O11" s="55"/>
      <c r="P11" s="55"/>
      <c r="Q11" s="55"/>
      <c r="R11" s="55"/>
      <c r="S11" s="55"/>
      <c r="T11" s="55"/>
    </row>
    <row r="12" spans="1:20" ht="21" customHeight="1" x14ac:dyDescent="0.35">
      <c r="A12" s="54"/>
      <c r="C12" s="54"/>
      <c r="D12" s="54"/>
      <c r="E12" s="54"/>
      <c r="F12" s="54"/>
      <c r="G12" s="54"/>
      <c r="H12" s="54"/>
      <c r="I12" s="54"/>
      <c r="J12" s="49"/>
      <c r="K12" s="49"/>
      <c r="L12" s="48"/>
      <c r="M12" s="49"/>
      <c r="N12" s="55"/>
      <c r="O12" s="55"/>
      <c r="P12" s="55"/>
      <c r="Q12" s="55"/>
      <c r="R12" s="55"/>
      <c r="S12" s="55"/>
      <c r="T12" s="55"/>
    </row>
    <row r="13" spans="1:20" ht="21" customHeight="1" x14ac:dyDescent="0.4">
      <c r="A13" s="43" t="s">
        <v>106</v>
      </c>
      <c r="C13" s="54"/>
      <c r="D13" s="54"/>
      <c r="E13" s="54"/>
      <c r="F13" s="54"/>
      <c r="G13" s="54"/>
      <c r="H13" s="54"/>
      <c r="I13" s="54"/>
      <c r="J13" s="49"/>
      <c r="K13" s="49"/>
      <c r="L13" s="98">
        <v>5</v>
      </c>
      <c r="M13" s="49"/>
      <c r="N13" s="55"/>
      <c r="O13" s="55"/>
      <c r="P13" s="55"/>
      <c r="Q13" s="55"/>
      <c r="R13" s="55"/>
      <c r="S13" s="55"/>
      <c r="T13" s="55"/>
    </row>
    <row r="14" spans="1:20" ht="19.5" customHeight="1" x14ac:dyDescent="0.35">
      <c r="A14" s="42"/>
      <c r="C14" s="54"/>
      <c r="D14" s="54"/>
      <c r="E14" s="54"/>
      <c r="F14" s="54"/>
      <c r="G14" s="54"/>
      <c r="H14" s="54"/>
      <c r="I14" s="54"/>
      <c r="J14" s="49"/>
      <c r="K14" s="49"/>
      <c r="M14" s="49"/>
      <c r="N14" s="55"/>
      <c r="O14" s="55"/>
      <c r="P14" s="55"/>
      <c r="Q14" s="55"/>
      <c r="R14" s="55"/>
      <c r="S14" s="55"/>
      <c r="T14" s="55"/>
    </row>
    <row r="15" spans="1:20" ht="21" customHeight="1" x14ac:dyDescent="0.4">
      <c r="A15" s="43" t="s">
        <v>107</v>
      </c>
      <c r="C15" s="54"/>
      <c r="D15" s="54"/>
      <c r="E15" s="54"/>
      <c r="F15" s="54"/>
      <c r="G15" s="54"/>
      <c r="H15" s="54"/>
      <c r="I15" s="54"/>
      <c r="J15" s="49"/>
      <c r="K15" s="49"/>
      <c r="L15" s="98">
        <v>6</v>
      </c>
      <c r="M15" s="49"/>
      <c r="N15" s="55"/>
      <c r="O15" s="55"/>
      <c r="P15" s="55"/>
      <c r="Q15" s="55"/>
      <c r="R15" s="55"/>
      <c r="S15" s="55"/>
      <c r="T15" s="55"/>
    </row>
    <row r="16" spans="1:20" ht="21" customHeight="1" x14ac:dyDescent="0.4">
      <c r="A16" s="43"/>
      <c r="C16" s="54"/>
      <c r="D16" s="54"/>
      <c r="E16" s="54"/>
      <c r="F16" s="54"/>
      <c r="G16" s="54"/>
      <c r="H16" s="54"/>
      <c r="I16" s="54"/>
      <c r="J16" s="49"/>
      <c r="K16" s="49"/>
      <c r="L16" s="98"/>
      <c r="M16" s="49"/>
      <c r="N16" s="55"/>
      <c r="O16" s="55"/>
      <c r="P16" s="55"/>
      <c r="Q16" s="55"/>
      <c r="R16" s="55"/>
      <c r="S16" s="55"/>
      <c r="T16" s="55"/>
    </row>
    <row r="17" spans="1:20" ht="21" customHeight="1" x14ac:dyDescent="0.4">
      <c r="A17" s="43" t="s">
        <v>85</v>
      </c>
      <c r="C17" s="54"/>
      <c r="D17" s="54"/>
      <c r="E17" s="54"/>
      <c r="F17" s="54"/>
      <c r="G17" s="54"/>
      <c r="H17" s="54"/>
      <c r="I17" s="54"/>
      <c r="J17" s="49"/>
      <c r="K17" s="49"/>
      <c r="L17" s="98">
        <v>7</v>
      </c>
      <c r="M17" s="49"/>
      <c r="N17" s="55"/>
      <c r="O17" s="55"/>
      <c r="P17" s="55"/>
      <c r="Q17" s="55"/>
      <c r="R17" s="55"/>
      <c r="S17" s="55"/>
      <c r="T17" s="55"/>
    </row>
    <row r="18" spans="1:20" ht="21" customHeight="1" x14ac:dyDescent="0.4">
      <c r="A18" s="43"/>
      <c r="C18" s="54"/>
      <c r="D18" s="54"/>
      <c r="E18" s="54"/>
      <c r="F18" s="54"/>
      <c r="G18" s="54"/>
      <c r="H18" s="54"/>
      <c r="I18" s="54"/>
      <c r="J18" s="49"/>
      <c r="K18" s="49"/>
      <c r="L18" s="98"/>
      <c r="M18" s="49"/>
      <c r="N18" s="55"/>
      <c r="O18" s="55"/>
      <c r="P18" s="55"/>
      <c r="Q18" s="55"/>
      <c r="R18" s="55"/>
      <c r="S18" s="55"/>
      <c r="T18" s="55"/>
    </row>
    <row r="19" spans="1:20" ht="21" x14ac:dyDescent="0.4">
      <c r="A19" s="43" t="s">
        <v>110</v>
      </c>
      <c r="C19" s="54"/>
      <c r="D19" s="54"/>
      <c r="E19" s="54"/>
      <c r="F19" s="54"/>
      <c r="G19" s="49"/>
      <c r="H19" s="49"/>
      <c r="I19" s="49"/>
      <c r="J19" s="49"/>
      <c r="K19" s="49"/>
      <c r="L19" s="58">
        <v>8</v>
      </c>
      <c r="M19" s="49"/>
      <c r="N19" s="55"/>
      <c r="O19" s="55"/>
      <c r="P19" s="55"/>
      <c r="Q19" s="55"/>
      <c r="R19" s="55"/>
      <c r="S19" s="55"/>
      <c r="T19" s="55"/>
    </row>
    <row r="20" spans="1:20" ht="20.399999999999999" x14ac:dyDescent="0.35">
      <c r="A20" s="46"/>
      <c r="C20" s="54"/>
      <c r="D20" s="54"/>
      <c r="E20" s="54"/>
      <c r="F20" s="54"/>
      <c r="G20" s="49"/>
      <c r="H20" s="49"/>
      <c r="I20" s="49"/>
      <c r="J20" s="49"/>
      <c r="K20" s="49"/>
      <c r="L20" s="58"/>
      <c r="M20" s="49"/>
      <c r="N20" s="55"/>
      <c r="O20" s="55"/>
      <c r="P20" s="55"/>
      <c r="Q20" s="55"/>
      <c r="R20" s="55"/>
      <c r="S20" s="55"/>
      <c r="T20" s="55"/>
    </row>
    <row r="21" spans="1:20" ht="21" x14ac:dyDescent="0.4">
      <c r="A21" s="54" t="s">
        <v>49</v>
      </c>
      <c r="C21" s="54"/>
      <c r="D21" s="54"/>
      <c r="E21" s="54"/>
      <c r="F21" s="59" t="s">
        <v>49</v>
      </c>
      <c r="G21" s="46"/>
      <c r="H21" s="46"/>
      <c r="I21" s="49"/>
      <c r="J21" s="49"/>
      <c r="K21" s="49"/>
      <c r="L21" s="48"/>
      <c r="M21" s="49"/>
      <c r="N21" s="55"/>
      <c r="O21" s="55"/>
      <c r="P21" s="55"/>
      <c r="Q21" s="55"/>
      <c r="R21" s="55"/>
      <c r="S21" s="55"/>
      <c r="T21" s="55"/>
    </row>
    <row r="22" spans="1:20" ht="21" x14ac:dyDescent="0.4">
      <c r="A22" s="43"/>
      <c r="C22" s="54"/>
      <c r="D22" s="54"/>
      <c r="E22" s="54"/>
      <c r="F22" s="54"/>
      <c r="G22" s="54"/>
      <c r="H22" s="54"/>
      <c r="I22" s="54"/>
      <c r="J22" s="49"/>
      <c r="K22" s="49"/>
      <c r="L22" s="99" t="s">
        <v>49</v>
      </c>
      <c r="M22" s="49"/>
      <c r="N22" s="55"/>
      <c r="O22" s="55"/>
      <c r="P22" s="55"/>
      <c r="Q22" s="55"/>
      <c r="R22" s="55"/>
      <c r="S22" s="55"/>
      <c r="T22" s="55"/>
    </row>
    <row r="23" spans="1:20" ht="20.399999999999999" x14ac:dyDescent="0.35">
      <c r="A23" s="56"/>
      <c r="B23" s="57"/>
      <c r="C23" s="54"/>
      <c r="D23" s="54"/>
      <c r="E23" s="54"/>
      <c r="F23" s="54"/>
      <c r="G23" s="54"/>
      <c r="H23" s="54"/>
      <c r="I23" s="54"/>
      <c r="J23" s="49"/>
      <c r="K23" s="49"/>
      <c r="L23" s="48"/>
      <c r="M23" s="49"/>
      <c r="N23" s="55"/>
      <c r="O23" s="55"/>
      <c r="P23" s="55"/>
      <c r="Q23" s="55"/>
      <c r="R23" s="55"/>
      <c r="S23" s="55"/>
      <c r="T23" s="55"/>
    </row>
    <row r="24" spans="1:20" ht="20.399999999999999" x14ac:dyDescent="0.35">
      <c r="A24" s="56"/>
      <c r="B24" s="57"/>
      <c r="C24" s="54"/>
      <c r="D24" s="54"/>
      <c r="E24" s="54"/>
      <c r="F24" s="54"/>
      <c r="G24" s="54"/>
      <c r="H24" s="54"/>
      <c r="I24" s="54"/>
      <c r="J24" s="49"/>
      <c r="K24" s="49"/>
      <c r="L24" s="48"/>
      <c r="M24" s="39"/>
    </row>
    <row r="25" spans="1:20" ht="20.399999999999999" x14ac:dyDescent="0.35">
      <c r="A25" s="56"/>
      <c r="B25" s="57"/>
      <c r="C25" s="54"/>
      <c r="D25" s="54"/>
      <c r="E25" s="54"/>
      <c r="F25" s="54"/>
      <c r="G25" s="54"/>
      <c r="H25" s="54"/>
      <c r="I25" s="54"/>
      <c r="J25" s="49"/>
      <c r="K25" s="49"/>
      <c r="L25" s="48"/>
      <c r="M25" s="49"/>
      <c r="N25" s="55"/>
      <c r="O25" s="55"/>
      <c r="P25" s="55"/>
      <c r="Q25" s="55"/>
      <c r="R25" s="55"/>
      <c r="S25" s="55"/>
      <c r="T25" s="55"/>
    </row>
    <row r="26" spans="1:20" ht="20.399999999999999" x14ac:dyDescent="0.35">
      <c r="A26" s="56"/>
      <c r="B26" s="57"/>
      <c r="C26" s="54"/>
      <c r="D26" s="54"/>
      <c r="E26" s="54"/>
      <c r="F26" s="54"/>
      <c r="G26" s="54"/>
      <c r="H26" s="54"/>
      <c r="I26" s="54"/>
      <c r="J26" s="49"/>
      <c r="K26" s="49"/>
      <c r="L26" s="58"/>
      <c r="M26" s="55"/>
      <c r="N26" s="55"/>
      <c r="O26" s="55"/>
      <c r="P26" s="55"/>
      <c r="Q26" s="55"/>
      <c r="R26" s="55"/>
      <c r="S26" s="55"/>
      <c r="T26" s="55"/>
    </row>
    <row r="27" spans="1:20" ht="18" x14ac:dyDescent="0.35">
      <c r="A27" s="60"/>
      <c r="B27" s="55"/>
      <c r="C27" s="55"/>
      <c r="D27" s="55"/>
      <c r="E27" s="55"/>
      <c r="F27" s="55"/>
      <c r="G27" s="55"/>
      <c r="H27" s="55"/>
      <c r="I27" s="55"/>
      <c r="J27" s="55"/>
      <c r="K27" s="55"/>
      <c r="L27" s="60"/>
      <c r="M27" s="55"/>
      <c r="N27" s="55"/>
      <c r="O27" s="55"/>
      <c r="P27" s="55"/>
      <c r="Q27" s="55"/>
      <c r="R27" s="55"/>
      <c r="S27" s="55"/>
      <c r="T27" s="55"/>
    </row>
    <row r="28" spans="1:20" ht="18" x14ac:dyDescent="0.35">
      <c r="A28" s="60"/>
      <c r="B28" s="55"/>
      <c r="C28" s="55"/>
      <c r="D28" s="55"/>
      <c r="E28" s="55"/>
      <c r="F28" s="55"/>
      <c r="G28" s="55"/>
      <c r="H28" s="55"/>
      <c r="I28" s="55"/>
      <c r="J28" s="55"/>
      <c r="K28" s="55"/>
      <c r="L28" s="60"/>
      <c r="M28" s="55"/>
      <c r="N28" s="55"/>
      <c r="O28" s="55"/>
      <c r="P28" s="55"/>
      <c r="Q28" s="55"/>
      <c r="R28" s="55"/>
      <c r="S28" s="55"/>
      <c r="T28" s="55"/>
    </row>
    <row r="29" spans="1:20" ht="18" x14ac:dyDescent="0.35">
      <c r="A29" s="60"/>
      <c r="B29" s="55"/>
      <c r="C29" s="55"/>
      <c r="D29" s="55"/>
      <c r="E29" s="55"/>
      <c r="F29" s="55"/>
      <c r="G29" s="55"/>
      <c r="H29" s="55"/>
      <c r="I29" s="55"/>
      <c r="J29" s="55"/>
      <c r="K29" s="55"/>
      <c r="L29" s="60"/>
      <c r="M29" s="55"/>
      <c r="N29" s="55"/>
      <c r="O29" s="55"/>
      <c r="P29" s="55"/>
      <c r="Q29" s="55"/>
      <c r="R29" s="55"/>
      <c r="S29" s="55"/>
      <c r="T29" s="55"/>
    </row>
    <row r="30" spans="1:20" ht="18" x14ac:dyDescent="0.35">
      <c r="A30" s="60"/>
      <c r="B30" s="55"/>
      <c r="C30" s="55"/>
      <c r="D30" s="55"/>
      <c r="E30" s="55"/>
      <c r="F30" s="55"/>
      <c r="G30" s="55"/>
      <c r="H30" s="55"/>
      <c r="I30" s="55"/>
      <c r="J30" s="55"/>
      <c r="K30" s="55"/>
      <c r="L30" s="60"/>
      <c r="M30" s="55"/>
      <c r="N30" s="55"/>
      <c r="O30" s="55"/>
      <c r="P30" s="55"/>
      <c r="Q30" s="55"/>
      <c r="R30" s="55"/>
      <c r="S30" s="55"/>
      <c r="T30" s="55"/>
    </row>
    <row r="31" spans="1:20" ht="18" x14ac:dyDescent="0.35">
      <c r="A31" s="60"/>
      <c r="B31" s="55"/>
      <c r="C31" s="55"/>
      <c r="D31" s="55"/>
      <c r="E31" s="55"/>
      <c r="F31" s="55"/>
      <c r="G31" s="55"/>
      <c r="H31" s="55"/>
      <c r="I31" s="55"/>
      <c r="J31" s="55"/>
      <c r="K31" s="55"/>
      <c r="L31" s="60"/>
      <c r="M31" s="55"/>
      <c r="N31" s="55"/>
      <c r="O31" s="55"/>
      <c r="P31" s="55"/>
      <c r="Q31" s="55"/>
      <c r="R31" s="55"/>
      <c r="S31" s="55"/>
      <c r="T31" s="55"/>
    </row>
    <row r="32" spans="1:20" ht="18" x14ac:dyDescent="0.35">
      <c r="A32" s="60"/>
      <c r="B32" s="55"/>
      <c r="C32" s="55"/>
      <c r="D32" s="55"/>
      <c r="E32" s="55"/>
      <c r="F32" s="55"/>
      <c r="G32" s="55"/>
      <c r="H32" s="55"/>
      <c r="I32" s="55"/>
      <c r="J32" s="55"/>
      <c r="K32" s="55"/>
      <c r="L32" s="60"/>
      <c r="M32" s="55"/>
      <c r="N32" s="55"/>
      <c r="O32" s="55"/>
      <c r="P32" s="55"/>
      <c r="Q32" s="55"/>
      <c r="R32" s="55"/>
      <c r="S32" s="55"/>
      <c r="T32" s="55"/>
    </row>
    <row r="33" spans="1:20" ht="18" x14ac:dyDescent="0.35">
      <c r="A33" s="60"/>
      <c r="B33" s="55"/>
      <c r="C33" s="55"/>
      <c r="D33" s="55"/>
      <c r="E33" s="55"/>
      <c r="F33" s="55"/>
      <c r="G33" s="55"/>
      <c r="H33" s="55"/>
      <c r="I33" s="55"/>
      <c r="J33" s="55"/>
      <c r="K33" s="55"/>
      <c r="L33" s="60"/>
      <c r="M33" s="55"/>
      <c r="N33" s="55"/>
      <c r="O33" s="55"/>
      <c r="P33" s="55"/>
      <c r="Q33" s="55"/>
      <c r="R33" s="55"/>
      <c r="S33" s="55"/>
      <c r="T33" s="55"/>
    </row>
    <row r="34" spans="1:20" ht="18" x14ac:dyDescent="0.35">
      <c r="A34" s="60"/>
      <c r="B34" s="55"/>
      <c r="C34" s="55"/>
      <c r="D34" s="55"/>
      <c r="E34" s="55"/>
      <c r="F34" s="55"/>
      <c r="G34" s="55"/>
      <c r="H34" s="55"/>
      <c r="I34" s="55"/>
      <c r="J34" s="55"/>
      <c r="K34" s="55"/>
      <c r="L34" s="60"/>
      <c r="M34" s="55"/>
      <c r="N34" s="55"/>
      <c r="O34" s="55"/>
      <c r="P34" s="55"/>
      <c r="Q34" s="55"/>
      <c r="R34" s="55"/>
      <c r="S34" s="55"/>
      <c r="T34" s="55"/>
    </row>
    <row r="35" spans="1:20" ht="18" x14ac:dyDescent="0.35">
      <c r="A35" s="60"/>
      <c r="B35" s="55"/>
      <c r="C35" s="55"/>
      <c r="D35" s="55"/>
      <c r="E35" s="55"/>
      <c r="F35" s="55"/>
      <c r="G35" s="55"/>
      <c r="H35" s="55"/>
      <c r="I35" s="55"/>
      <c r="J35" s="55"/>
      <c r="K35" s="55"/>
      <c r="L35" s="60"/>
      <c r="M35" s="55"/>
      <c r="N35" s="55"/>
      <c r="O35" s="55"/>
      <c r="P35" s="55"/>
      <c r="Q35" s="55"/>
      <c r="R35" s="55"/>
      <c r="S35" s="55"/>
      <c r="T35" s="55"/>
    </row>
    <row r="36" spans="1:20" ht="18" x14ac:dyDescent="0.35">
      <c r="A36" s="60"/>
      <c r="B36" s="55"/>
      <c r="C36" s="55"/>
      <c r="D36" s="55"/>
      <c r="E36" s="55"/>
      <c r="F36" s="55"/>
      <c r="G36" s="55"/>
      <c r="H36" s="55"/>
      <c r="I36" s="55"/>
      <c r="J36" s="55"/>
      <c r="K36" s="55"/>
      <c r="L36" s="60"/>
      <c r="M36" s="55"/>
      <c r="N36" s="55"/>
      <c r="O36" s="55"/>
      <c r="P36" s="55"/>
      <c r="Q36" s="55"/>
      <c r="R36" s="55"/>
      <c r="S36" s="55"/>
      <c r="T36" s="55"/>
    </row>
    <row r="37" spans="1:20" ht="18" x14ac:dyDescent="0.35">
      <c r="A37" s="60"/>
      <c r="B37" s="55"/>
      <c r="C37" s="55"/>
      <c r="D37" s="55"/>
      <c r="E37" s="55"/>
      <c r="F37" s="55"/>
      <c r="G37" s="55"/>
      <c r="H37" s="55"/>
      <c r="I37" s="55"/>
      <c r="J37" s="55"/>
      <c r="K37" s="55"/>
      <c r="L37" s="60"/>
      <c r="M37" s="55"/>
      <c r="N37" s="55"/>
      <c r="O37" s="55"/>
      <c r="P37" s="55"/>
      <c r="Q37" s="55"/>
      <c r="R37" s="55"/>
      <c r="S37" s="55"/>
      <c r="T37" s="55"/>
    </row>
    <row r="38" spans="1:20" ht="18" x14ac:dyDescent="0.35">
      <c r="A38" s="60"/>
      <c r="B38" s="55"/>
      <c r="C38" s="55"/>
      <c r="D38" s="55"/>
      <c r="E38" s="55"/>
      <c r="F38" s="55"/>
      <c r="G38" s="55"/>
      <c r="H38" s="55"/>
      <c r="I38" s="55"/>
      <c r="J38" s="55"/>
      <c r="K38" s="55"/>
      <c r="L38" s="60"/>
      <c r="M38" s="55"/>
      <c r="N38" s="55"/>
      <c r="O38" s="55"/>
      <c r="P38" s="55"/>
      <c r="Q38" s="55"/>
      <c r="R38" s="55"/>
      <c r="S38" s="55"/>
      <c r="T38" s="55"/>
    </row>
    <row r="39" spans="1:20" ht="18" x14ac:dyDescent="0.35">
      <c r="A39" s="61"/>
      <c r="B39" s="55"/>
      <c r="C39" s="55"/>
      <c r="D39" s="55"/>
      <c r="E39" s="55"/>
      <c r="F39" s="55"/>
      <c r="G39" s="55"/>
      <c r="H39" s="55"/>
      <c r="I39" s="55"/>
      <c r="J39" s="55"/>
      <c r="K39" s="55"/>
      <c r="L39" s="60"/>
      <c r="M39" s="55"/>
      <c r="N39" s="55"/>
      <c r="O39" s="55"/>
      <c r="P39" s="55"/>
      <c r="Q39" s="55"/>
      <c r="R39" s="55"/>
      <c r="S39" s="55"/>
      <c r="T39" s="55"/>
    </row>
    <row r="40" spans="1:20" ht="18" x14ac:dyDescent="0.35">
      <c r="A40" s="61"/>
      <c r="B40" s="55"/>
      <c r="C40" s="62"/>
      <c r="D40" s="62"/>
      <c r="E40" s="62"/>
      <c r="F40" s="62"/>
      <c r="G40" s="62"/>
      <c r="H40" s="62"/>
      <c r="I40" s="62"/>
      <c r="J40" s="62"/>
      <c r="K40" s="62"/>
      <c r="L40" s="61"/>
      <c r="M40" s="55"/>
      <c r="N40" s="55"/>
      <c r="O40" s="55"/>
      <c r="P40" s="55"/>
      <c r="Q40" s="55"/>
      <c r="R40" s="55"/>
      <c r="S40" s="55"/>
      <c r="T40" s="55"/>
    </row>
    <row r="41" spans="1:20" ht="18" x14ac:dyDescent="0.35">
      <c r="A41" s="61"/>
      <c r="B41" s="55"/>
      <c r="C41" s="62"/>
      <c r="D41" s="62"/>
      <c r="E41" s="62"/>
      <c r="F41" s="62"/>
      <c r="G41" s="62"/>
      <c r="H41" s="62"/>
      <c r="I41" s="62"/>
      <c r="J41" s="62"/>
      <c r="K41" s="62"/>
      <c r="L41" s="61"/>
      <c r="M41" s="55"/>
      <c r="N41" s="55"/>
      <c r="O41" s="55"/>
      <c r="P41" s="55"/>
      <c r="Q41" s="55"/>
      <c r="R41" s="55"/>
      <c r="S41" s="55"/>
      <c r="T41" s="55"/>
    </row>
    <row r="42" spans="1:20" ht="15.6" x14ac:dyDescent="0.3">
      <c r="A42" s="61"/>
      <c r="B42" s="62"/>
      <c r="C42" s="62"/>
      <c r="D42" s="62"/>
      <c r="E42" s="62"/>
      <c r="F42" s="62"/>
      <c r="G42" s="62"/>
      <c r="H42" s="62"/>
      <c r="I42" s="62"/>
      <c r="J42" s="62"/>
      <c r="K42" s="62"/>
      <c r="L42" s="61"/>
      <c r="M42" s="62"/>
      <c r="N42" s="62"/>
      <c r="O42" s="62"/>
    </row>
    <row r="43" spans="1:20" ht="15.6" x14ac:dyDescent="0.3">
      <c r="A43" s="61"/>
      <c r="B43" s="62"/>
      <c r="C43" s="62"/>
      <c r="D43" s="62"/>
      <c r="E43" s="62"/>
      <c r="F43" s="62"/>
      <c r="G43" s="62"/>
      <c r="H43" s="62"/>
      <c r="I43" s="62"/>
      <c r="J43" s="62"/>
      <c r="K43" s="62"/>
      <c r="L43" s="61"/>
      <c r="M43" s="62"/>
      <c r="N43" s="62"/>
      <c r="O43" s="62"/>
    </row>
    <row r="44" spans="1:20" ht="15.6" x14ac:dyDescent="0.3">
      <c r="A44" s="61"/>
      <c r="B44" s="62"/>
      <c r="C44" s="62"/>
      <c r="D44" s="62"/>
      <c r="E44" s="62"/>
      <c r="F44" s="62"/>
      <c r="G44" s="62"/>
      <c r="H44" s="62"/>
      <c r="I44" s="62"/>
      <c r="J44" s="62"/>
      <c r="K44" s="62"/>
      <c r="L44" s="61"/>
      <c r="M44" s="62"/>
      <c r="N44" s="62"/>
      <c r="O44" s="62"/>
    </row>
    <row r="45" spans="1:20" ht="15.6" x14ac:dyDescent="0.3">
      <c r="A45" s="61"/>
      <c r="B45" s="62"/>
      <c r="C45" s="62"/>
      <c r="D45" s="62"/>
      <c r="E45" s="62"/>
      <c r="F45" s="62"/>
      <c r="G45" s="62"/>
      <c r="H45" s="62"/>
      <c r="I45" s="62"/>
      <c r="J45" s="62"/>
      <c r="K45" s="62"/>
      <c r="L45" s="61"/>
      <c r="M45" s="62"/>
      <c r="N45" s="62"/>
      <c r="O45" s="62"/>
    </row>
    <row r="46" spans="1:20" ht="15.6" x14ac:dyDescent="0.3">
      <c r="A46" s="61"/>
      <c r="B46" s="62"/>
      <c r="C46" s="62"/>
      <c r="D46" s="62"/>
      <c r="E46" s="62"/>
      <c r="F46" s="62"/>
      <c r="G46" s="62"/>
      <c r="H46" s="62"/>
      <c r="I46" s="62"/>
      <c r="J46" s="62"/>
      <c r="K46" s="62"/>
      <c r="L46" s="61"/>
      <c r="M46" s="62"/>
      <c r="N46" s="62"/>
      <c r="O46" s="62"/>
    </row>
    <row r="47" spans="1:20" ht="15.6" x14ac:dyDescent="0.3">
      <c r="A47" s="61"/>
      <c r="B47" s="62"/>
      <c r="C47" s="62"/>
      <c r="D47" s="62"/>
      <c r="E47" s="62"/>
      <c r="F47" s="62"/>
      <c r="G47" s="62"/>
      <c r="H47" s="62"/>
      <c r="I47" s="62"/>
      <c r="J47" s="62"/>
      <c r="K47" s="62"/>
      <c r="L47" s="61"/>
      <c r="M47" s="62"/>
      <c r="N47" s="62"/>
      <c r="O47" s="62"/>
    </row>
    <row r="48" spans="1:20" ht="15.6" x14ac:dyDescent="0.3">
      <c r="A48" s="61"/>
      <c r="B48" s="62"/>
      <c r="C48" s="62"/>
      <c r="D48" s="62"/>
      <c r="E48" s="62"/>
      <c r="F48" s="62"/>
      <c r="G48" s="62"/>
      <c r="H48" s="62"/>
      <c r="I48" s="62"/>
      <c r="J48" s="62"/>
      <c r="K48" s="62"/>
      <c r="L48" s="61"/>
      <c r="M48" s="62"/>
      <c r="N48" s="62"/>
      <c r="O48" s="62"/>
    </row>
    <row r="49" spans="1:15" ht="15.6" x14ac:dyDescent="0.3">
      <c r="A49" s="61"/>
      <c r="B49" s="62"/>
      <c r="C49" s="62"/>
      <c r="D49" s="62"/>
      <c r="E49" s="62"/>
      <c r="F49" s="62"/>
      <c r="G49" s="62"/>
      <c r="H49" s="62"/>
      <c r="I49" s="62"/>
      <c r="J49" s="62"/>
      <c r="K49" s="62"/>
      <c r="L49" s="61"/>
      <c r="M49" s="62"/>
      <c r="N49" s="62"/>
      <c r="O49" s="62"/>
    </row>
    <row r="50" spans="1:15" ht="15.6" x14ac:dyDescent="0.3">
      <c r="A50" s="61"/>
      <c r="B50" s="62"/>
      <c r="C50" s="62"/>
      <c r="D50" s="62"/>
      <c r="E50" s="62"/>
      <c r="F50" s="62"/>
      <c r="G50" s="62"/>
      <c r="H50" s="62"/>
      <c r="I50" s="62"/>
      <c r="J50" s="62"/>
      <c r="K50" s="62"/>
      <c r="L50" s="61"/>
      <c r="M50" s="62"/>
      <c r="N50" s="62"/>
      <c r="O50" s="62"/>
    </row>
    <row r="51" spans="1:15" ht="15.6" x14ac:dyDescent="0.3">
      <c r="A51" s="61"/>
      <c r="B51" s="62"/>
      <c r="C51" s="62"/>
      <c r="D51" s="62"/>
      <c r="E51" s="62"/>
      <c r="F51" s="62"/>
      <c r="G51" s="62"/>
      <c r="H51" s="62"/>
      <c r="I51" s="62"/>
      <c r="J51" s="62"/>
      <c r="K51" s="62"/>
      <c r="L51" s="61"/>
      <c r="M51" s="62"/>
      <c r="N51" s="62"/>
      <c r="O51" s="62"/>
    </row>
    <row r="52" spans="1:15" ht="15.6" x14ac:dyDescent="0.3">
      <c r="A52" s="61"/>
      <c r="B52" s="62"/>
      <c r="C52" s="62"/>
      <c r="D52" s="62"/>
      <c r="E52" s="62"/>
      <c r="F52" s="62"/>
      <c r="G52" s="62"/>
      <c r="H52" s="62"/>
      <c r="I52" s="62"/>
      <c r="J52" s="62"/>
      <c r="K52" s="62"/>
      <c r="L52" s="61"/>
      <c r="M52" s="62"/>
      <c r="N52" s="62"/>
      <c r="O52" s="62"/>
    </row>
    <row r="53" spans="1:15" ht="15.6" x14ac:dyDescent="0.3">
      <c r="A53" s="61"/>
      <c r="B53" s="62"/>
      <c r="C53" s="62"/>
      <c r="D53" s="62"/>
      <c r="E53" s="62"/>
      <c r="F53" s="62"/>
      <c r="G53" s="62"/>
      <c r="H53" s="62"/>
      <c r="I53" s="62"/>
      <c r="J53" s="62"/>
      <c r="K53" s="62"/>
      <c r="L53" s="61"/>
      <c r="M53" s="62"/>
      <c r="N53" s="62"/>
      <c r="O53" s="62"/>
    </row>
    <row r="54" spans="1:15" ht="15.6" x14ac:dyDescent="0.3">
      <c r="A54" s="61"/>
      <c r="B54" s="62"/>
      <c r="C54" s="62"/>
      <c r="D54" s="62"/>
      <c r="E54" s="62"/>
      <c r="F54" s="62"/>
      <c r="G54" s="62"/>
      <c r="H54" s="62"/>
      <c r="I54" s="62"/>
      <c r="J54" s="62"/>
      <c r="K54" s="62"/>
      <c r="L54" s="61"/>
      <c r="M54" s="62"/>
      <c r="N54" s="62"/>
      <c r="O54" s="62"/>
    </row>
    <row r="55" spans="1:15" ht="15.6" x14ac:dyDescent="0.3">
      <c r="A55" s="61"/>
      <c r="B55" s="62"/>
      <c r="C55" s="62"/>
      <c r="D55" s="62"/>
      <c r="E55" s="62"/>
      <c r="F55" s="62"/>
      <c r="G55" s="62"/>
      <c r="H55" s="62"/>
      <c r="I55" s="62"/>
      <c r="J55" s="62"/>
      <c r="K55" s="62"/>
      <c r="L55" s="61"/>
      <c r="M55" s="62"/>
      <c r="N55" s="62"/>
      <c r="O55" s="62"/>
    </row>
    <row r="56" spans="1:15" ht="15.6" x14ac:dyDescent="0.3">
      <c r="A56" s="61"/>
      <c r="B56" s="62"/>
      <c r="C56" s="62"/>
      <c r="D56" s="62"/>
      <c r="E56" s="62"/>
      <c r="F56" s="62"/>
      <c r="G56" s="62"/>
      <c r="H56" s="62"/>
      <c r="I56" s="62"/>
      <c r="J56" s="62"/>
      <c r="K56" s="62"/>
      <c r="L56" s="61"/>
      <c r="M56" s="62"/>
      <c r="N56" s="62"/>
      <c r="O56" s="62"/>
    </row>
    <row r="57" spans="1:15" ht="15.6" x14ac:dyDescent="0.3">
      <c r="A57" s="61"/>
      <c r="B57" s="62"/>
      <c r="C57" s="62"/>
      <c r="D57" s="62"/>
      <c r="E57" s="62"/>
      <c r="F57" s="62"/>
      <c r="G57" s="62"/>
      <c r="H57" s="62"/>
      <c r="I57" s="62"/>
      <c r="J57" s="62"/>
      <c r="K57" s="62"/>
      <c r="L57" s="61"/>
      <c r="M57" s="62"/>
      <c r="N57" s="62"/>
      <c r="O57" s="62"/>
    </row>
    <row r="58" spans="1:15" ht="15.6" x14ac:dyDescent="0.3">
      <c r="A58" s="61"/>
      <c r="B58" s="62"/>
      <c r="C58" s="62"/>
      <c r="D58" s="62"/>
      <c r="E58" s="62"/>
      <c r="F58" s="62"/>
      <c r="G58" s="62"/>
      <c r="H58" s="62"/>
      <c r="I58" s="62"/>
      <c r="J58" s="62"/>
      <c r="K58" s="62"/>
      <c r="L58" s="61"/>
      <c r="M58" s="62"/>
      <c r="N58" s="62"/>
      <c r="O58" s="62"/>
    </row>
    <row r="59" spans="1:15" ht="15.6" x14ac:dyDescent="0.3">
      <c r="A59" s="61"/>
      <c r="B59" s="62"/>
      <c r="C59" s="62"/>
      <c r="D59" s="62"/>
      <c r="E59" s="62"/>
      <c r="F59" s="62"/>
      <c r="G59" s="62"/>
      <c r="H59" s="62"/>
      <c r="I59" s="62"/>
      <c r="J59" s="62"/>
      <c r="K59" s="62"/>
      <c r="L59" s="61"/>
      <c r="M59" s="62"/>
      <c r="N59" s="62"/>
      <c r="O59" s="62"/>
    </row>
    <row r="60" spans="1:15" ht="15.6" x14ac:dyDescent="0.3">
      <c r="A60" s="61"/>
      <c r="B60" s="62"/>
      <c r="C60" s="62"/>
      <c r="D60" s="62"/>
      <c r="E60" s="62"/>
      <c r="F60" s="62"/>
      <c r="G60" s="62"/>
      <c r="H60" s="62"/>
      <c r="I60" s="62"/>
      <c r="J60" s="62"/>
      <c r="K60" s="62"/>
      <c r="L60" s="61"/>
      <c r="M60" s="62"/>
      <c r="N60" s="62"/>
      <c r="O60" s="62"/>
    </row>
    <row r="61" spans="1:15" ht="15.6" x14ac:dyDescent="0.3">
      <c r="A61" s="61"/>
      <c r="B61" s="62"/>
      <c r="C61" s="62"/>
      <c r="D61" s="62"/>
      <c r="E61" s="62"/>
      <c r="F61" s="62"/>
      <c r="G61" s="62"/>
      <c r="H61" s="62"/>
      <c r="I61" s="62"/>
      <c r="J61" s="62"/>
      <c r="K61" s="62"/>
      <c r="L61" s="61"/>
      <c r="M61" s="62"/>
      <c r="N61" s="62"/>
      <c r="O61" s="62"/>
    </row>
    <row r="62" spans="1:15" ht="15.6" x14ac:dyDescent="0.3">
      <c r="A62" s="61"/>
      <c r="B62" s="62"/>
      <c r="C62" s="62"/>
      <c r="D62" s="62"/>
      <c r="E62" s="62"/>
      <c r="F62" s="62"/>
      <c r="G62" s="62"/>
      <c r="H62" s="62"/>
      <c r="I62" s="62"/>
      <c r="J62" s="62"/>
      <c r="K62" s="62"/>
      <c r="L62" s="61"/>
      <c r="M62" s="62"/>
      <c r="N62" s="62"/>
      <c r="O62" s="62"/>
    </row>
    <row r="63" spans="1:15" ht="15.6" x14ac:dyDescent="0.3">
      <c r="A63" s="61"/>
      <c r="B63" s="62"/>
      <c r="C63" s="62"/>
      <c r="D63" s="62"/>
      <c r="E63" s="62"/>
      <c r="F63" s="62"/>
      <c r="G63" s="62"/>
      <c r="H63" s="62"/>
      <c r="I63" s="62"/>
      <c r="J63" s="62"/>
      <c r="K63" s="62"/>
      <c r="L63" s="61"/>
      <c r="M63" s="62"/>
      <c r="N63" s="62"/>
      <c r="O63" s="62"/>
    </row>
    <row r="64" spans="1:15" ht="15.6" x14ac:dyDescent="0.3">
      <c r="A64" s="61"/>
      <c r="B64" s="62"/>
      <c r="C64" s="62"/>
      <c r="D64" s="62"/>
      <c r="E64" s="62"/>
      <c r="F64" s="62"/>
      <c r="G64" s="62"/>
      <c r="H64" s="62"/>
      <c r="I64" s="62"/>
      <c r="J64" s="62"/>
      <c r="K64" s="62"/>
      <c r="L64" s="61"/>
      <c r="M64" s="62"/>
      <c r="N64" s="62"/>
      <c r="O64" s="62"/>
    </row>
    <row r="65" spans="1:15" ht="15.6" x14ac:dyDescent="0.3">
      <c r="A65" s="61"/>
      <c r="B65" s="62"/>
      <c r="C65" s="62"/>
      <c r="D65" s="62"/>
      <c r="E65" s="62"/>
      <c r="F65" s="62"/>
      <c r="G65" s="62"/>
      <c r="H65" s="62"/>
      <c r="I65" s="62"/>
      <c r="J65" s="62"/>
      <c r="K65" s="62"/>
      <c r="L65" s="61"/>
      <c r="M65" s="62"/>
      <c r="N65" s="62"/>
      <c r="O65" s="62"/>
    </row>
    <row r="66" spans="1:15" ht="15.6" x14ac:dyDescent="0.3">
      <c r="A66" s="61"/>
      <c r="B66" s="62"/>
      <c r="C66" s="62"/>
      <c r="D66" s="62"/>
      <c r="E66" s="62"/>
      <c r="F66" s="62"/>
      <c r="G66" s="62"/>
      <c r="H66" s="62"/>
      <c r="I66" s="62"/>
      <c r="J66" s="62"/>
      <c r="K66" s="62"/>
      <c r="L66" s="61"/>
      <c r="M66" s="62"/>
      <c r="N66" s="62"/>
      <c r="O66" s="62"/>
    </row>
    <row r="67" spans="1:15" ht="15.6" x14ac:dyDescent="0.3">
      <c r="A67" s="61"/>
      <c r="B67" s="62"/>
      <c r="C67" s="62"/>
      <c r="D67" s="62"/>
      <c r="E67" s="62"/>
      <c r="F67" s="62"/>
      <c r="G67" s="62"/>
      <c r="H67" s="62"/>
      <c r="I67" s="62"/>
      <c r="J67" s="62"/>
      <c r="K67" s="62"/>
      <c r="L67" s="61"/>
      <c r="M67" s="62"/>
      <c r="N67" s="62"/>
      <c r="O67" s="62"/>
    </row>
    <row r="68" spans="1:15" ht="15.6" x14ac:dyDescent="0.3">
      <c r="A68" s="61"/>
      <c r="B68" s="62"/>
      <c r="C68" s="62"/>
      <c r="D68" s="62"/>
      <c r="E68" s="62"/>
      <c r="F68" s="62"/>
      <c r="G68" s="62"/>
      <c r="H68" s="62"/>
      <c r="I68" s="62"/>
      <c r="J68" s="62"/>
      <c r="K68" s="62"/>
      <c r="L68" s="61"/>
      <c r="M68" s="62"/>
      <c r="N68" s="62"/>
      <c r="O68" s="62"/>
    </row>
    <row r="69" spans="1:15" ht="15.6" x14ac:dyDescent="0.3">
      <c r="A69" s="61"/>
      <c r="B69" s="62"/>
      <c r="C69" s="62"/>
      <c r="D69" s="62"/>
      <c r="E69" s="62"/>
      <c r="F69" s="62"/>
      <c r="G69" s="62"/>
      <c r="H69" s="62"/>
      <c r="I69" s="62"/>
      <c r="J69" s="62"/>
      <c r="K69" s="62"/>
      <c r="L69" s="61"/>
      <c r="M69" s="62"/>
      <c r="N69" s="62"/>
      <c r="O69" s="62"/>
    </row>
    <row r="70" spans="1:15" ht="15.6" x14ac:dyDescent="0.3">
      <c r="A70" s="61"/>
      <c r="B70" s="62"/>
      <c r="C70" s="62"/>
      <c r="D70" s="62"/>
      <c r="E70" s="62"/>
      <c r="F70" s="62"/>
      <c r="G70" s="62"/>
      <c r="H70" s="62"/>
      <c r="I70" s="62"/>
      <c r="J70" s="62"/>
      <c r="K70" s="62"/>
      <c r="L70" s="61"/>
      <c r="M70" s="62"/>
      <c r="N70" s="62"/>
      <c r="O70" s="62"/>
    </row>
    <row r="71" spans="1:15" ht="15.6" x14ac:dyDescent="0.3">
      <c r="A71" s="61"/>
      <c r="B71" s="62"/>
      <c r="C71" s="62"/>
      <c r="D71" s="62"/>
      <c r="E71" s="62"/>
      <c r="F71" s="62"/>
      <c r="G71" s="62"/>
      <c r="H71" s="62"/>
      <c r="I71" s="62"/>
      <c r="J71" s="62"/>
      <c r="K71" s="62"/>
      <c r="L71" s="61"/>
      <c r="M71" s="62"/>
      <c r="N71" s="62"/>
      <c r="O71" s="62"/>
    </row>
    <row r="72" spans="1:15" ht="15.6" x14ac:dyDescent="0.3">
      <c r="A72" s="61"/>
      <c r="B72" s="62"/>
      <c r="C72" s="62"/>
      <c r="D72" s="62"/>
      <c r="E72" s="62"/>
      <c r="F72" s="62"/>
      <c r="G72" s="62"/>
      <c r="H72" s="62"/>
      <c r="I72" s="62"/>
      <c r="J72" s="62"/>
      <c r="K72" s="62"/>
      <c r="L72" s="61"/>
      <c r="M72" s="62"/>
      <c r="N72" s="62"/>
      <c r="O72" s="62"/>
    </row>
    <row r="73" spans="1:15" ht="15.6" x14ac:dyDescent="0.3">
      <c r="A73" s="61"/>
      <c r="B73" s="62"/>
      <c r="C73" s="62"/>
      <c r="D73" s="62"/>
      <c r="E73" s="62"/>
      <c r="F73" s="62"/>
      <c r="G73" s="62"/>
      <c r="H73" s="62"/>
      <c r="I73" s="62"/>
      <c r="J73" s="62"/>
      <c r="K73" s="62"/>
      <c r="L73" s="61"/>
      <c r="M73" s="62"/>
      <c r="N73" s="62"/>
      <c r="O73" s="62"/>
    </row>
    <row r="74" spans="1:15" ht="15.6" x14ac:dyDescent="0.3">
      <c r="A74" s="61"/>
      <c r="B74" s="62"/>
      <c r="C74" s="62"/>
      <c r="D74" s="62"/>
      <c r="E74" s="62"/>
      <c r="F74" s="62"/>
      <c r="G74" s="62"/>
      <c r="H74" s="62"/>
      <c r="I74" s="62"/>
      <c r="J74" s="62"/>
      <c r="K74" s="62"/>
      <c r="L74" s="61"/>
      <c r="M74" s="62"/>
      <c r="N74" s="62"/>
      <c r="O74" s="62"/>
    </row>
    <row r="75" spans="1:15" ht="15.6" x14ac:dyDescent="0.3">
      <c r="A75" s="61"/>
      <c r="B75" s="62"/>
      <c r="C75" s="62"/>
      <c r="D75" s="62"/>
      <c r="E75" s="62"/>
      <c r="F75" s="62"/>
      <c r="G75" s="62"/>
      <c r="H75" s="62"/>
      <c r="I75" s="62"/>
      <c r="J75" s="62"/>
      <c r="K75" s="62"/>
      <c r="L75" s="61"/>
      <c r="M75" s="62"/>
      <c r="N75" s="62"/>
      <c r="O75" s="62"/>
    </row>
    <row r="76" spans="1:15" ht="15.6" x14ac:dyDescent="0.3">
      <c r="A76" s="61"/>
      <c r="B76" s="62"/>
      <c r="C76" s="62"/>
      <c r="D76" s="62"/>
      <c r="E76" s="62"/>
      <c r="F76" s="62"/>
      <c r="G76" s="62"/>
      <c r="H76" s="62"/>
      <c r="I76" s="62"/>
      <c r="J76" s="62"/>
      <c r="K76" s="62"/>
      <c r="L76" s="61"/>
      <c r="M76" s="62"/>
      <c r="N76" s="62"/>
      <c r="O76" s="62"/>
    </row>
    <row r="77" spans="1:15" ht="15.6" x14ac:dyDescent="0.3">
      <c r="A77" s="61"/>
      <c r="B77" s="62"/>
      <c r="C77" s="62"/>
      <c r="D77" s="62"/>
      <c r="E77" s="62"/>
      <c r="F77" s="62"/>
      <c r="G77" s="62"/>
      <c r="H77" s="62"/>
      <c r="I77" s="62"/>
      <c r="J77" s="62"/>
      <c r="K77" s="62"/>
      <c r="L77" s="61"/>
      <c r="M77" s="62"/>
      <c r="N77" s="62"/>
      <c r="O77" s="62"/>
    </row>
    <row r="78" spans="1:15" ht="15.6" x14ac:dyDescent="0.3">
      <c r="A78" s="61"/>
      <c r="B78" s="62"/>
      <c r="C78" s="62"/>
      <c r="D78" s="62"/>
      <c r="E78" s="62"/>
      <c r="F78" s="62"/>
      <c r="G78" s="62"/>
      <c r="H78" s="62"/>
      <c r="I78" s="62"/>
      <c r="J78" s="62"/>
      <c r="K78" s="62"/>
      <c r="L78" s="61"/>
      <c r="M78" s="62"/>
      <c r="N78" s="62"/>
      <c r="O78" s="62"/>
    </row>
    <row r="79" spans="1:15" ht="15.6" x14ac:dyDescent="0.3">
      <c r="A79" s="61"/>
      <c r="B79" s="62"/>
      <c r="C79" s="62"/>
      <c r="D79" s="62"/>
      <c r="E79" s="62"/>
      <c r="F79" s="62"/>
      <c r="G79" s="62"/>
      <c r="H79" s="62"/>
      <c r="I79" s="62"/>
      <c r="J79" s="62"/>
      <c r="K79" s="62"/>
      <c r="L79" s="61"/>
      <c r="M79" s="62"/>
      <c r="N79" s="62"/>
      <c r="O79" s="62"/>
    </row>
    <row r="80" spans="1:15" ht="15.6" x14ac:dyDescent="0.3">
      <c r="A80" s="61"/>
      <c r="B80" s="62"/>
      <c r="C80" s="62"/>
      <c r="D80" s="62"/>
      <c r="E80" s="62"/>
      <c r="F80" s="62"/>
      <c r="G80" s="62"/>
      <c r="H80" s="62"/>
      <c r="I80" s="62"/>
      <c r="J80" s="62"/>
      <c r="K80" s="62"/>
      <c r="L80" s="61"/>
      <c r="M80" s="62"/>
      <c r="N80" s="62"/>
      <c r="O80" s="62"/>
    </row>
    <row r="81" spans="1:15" ht="15.6" x14ac:dyDescent="0.3">
      <c r="A81" s="61"/>
      <c r="B81" s="62"/>
      <c r="C81" s="62"/>
      <c r="D81" s="62"/>
      <c r="E81" s="62"/>
      <c r="F81" s="62"/>
      <c r="G81" s="62"/>
      <c r="H81" s="62"/>
      <c r="I81" s="62"/>
      <c r="J81" s="62"/>
      <c r="K81" s="62"/>
      <c r="L81" s="61"/>
      <c r="M81" s="62"/>
      <c r="N81" s="62"/>
      <c r="O81" s="62"/>
    </row>
    <row r="82" spans="1:15" ht="15.6" x14ac:dyDescent="0.3">
      <c r="A82" s="61"/>
      <c r="B82" s="62"/>
      <c r="C82" s="62"/>
      <c r="D82" s="62"/>
      <c r="E82" s="62"/>
      <c r="F82" s="62"/>
      <c r="G82" s="62"/>
      <c r="H82" s="62"/>
      <c r="I82" s="62"/>
      <c r="J82" s="62"/>
      <c r="K82" s="62"/>
      <c r="L82" s="61"/>
      <c r="M82" s="62"/>
      <c r="N82" s="62"/>
      <c r="O82" s="62"/>
    </row>
    <row r="83" spans="1:15" ht="15.6" x14ac:dyDescent="0.3">
      <c r="A83" s="61"/>
      <c r="B83" s="62"/>
      <c r="C83" s="62"/>
      <c r="D83" s="62"/>
      <c r="E83" s="62"/>
      <c r="F83" s="62"/>
      <c r="G83" s="62"/>
      <c r="H83" s="62"/>
      <c r="I83" s="62"/>
      <c r="J83" s="62"/>
      <c r="K83" s="62"/>
      <c r="L83" s="61"/>
      <c r="M83" s="62"/>
      <c r="N83" s="62"/>
      <c r="O83" s="62"/>
    </row>
    <row r="84" spans="1:15" ht="15.6" x14ac:dyDescent="0.3">
      <c r="A84" s="61"/>
      <c r="B84" s="62"/>
      <c r="C84" s="62"/>
      <c r="D84" s="62"/>
      <c r="E84" s="62"/>
      <c r="F84" s="62"/>
      <c r="G84" s="62"/>
      <c r="H84" s="62"/>
      <c r="I84" s="62"/>
      <c r="J84" s="62"/>
      <c r="K84" s="62"/>
      <c r="L84" s="61"/>
      <c r="M84" s="62"/>
      <c r="N84" s="62"/>
      <c r="O84" s="62"/>
    </row>
    <row r="85" spans="1:15" ht="15.6" x14ac:dyDescent="0.3">
      <c r="A85" s="61"/>
      <c r="B85" s="62"/>
      <c r="C85" s="62"/>
      <c r="D85" s="62"/>
      <c r="E85" s="62"/>
      <c r="F85" s="62"/>
      <c r="G85" s="62"/>
      <c r="H85" s="62"/>
      <c r="I85" s="62"/>
      <c r="J85" s="62"/>
      <c r="K85" s="62"/>
      <c r="L85" s="61"/>
      <c r="M85" s="62"/>
      <c r="N85" s="62"/>
      <c r="O85" s="62"/>
    </row>
    <row r="86" spans="1:15" ht="15.6" x14ac:dyDescent="0.3">
      <c r="B86" s="62"/>
      <c r="C86" s="62"/>
      <c r="D86" s="62"/>
      <c r="E86" s="62"/>
      <c r="F86" s="62"/>
      <c r="G86" s="62"/>
      <c r="H86" s="62"/>
      <c r="I86" s="62"/>
      <c r="J86" s="62"/>
      <c r="K86" s="62"/>
      <c r="L86" s="61"/>
      <c r="M86" s="62"/>
      <c r="N86" s="62"/>
      <c r="O86" s="62"/>
    </row>
    <row r="87" spans="1:15" ht="15.6" x14ac:dyDescent="0.3">
      <c r="B87" s="62"/>
      <c r="M87" s="62"/>
      <c r="N87" s="62"/>
      <c r="O87" s="62"/>
    </row>
    <row r="88" spans="1:15" ht="15.6" x14ac:dyDescent="0.3">
      <c r="B88" s="62"/>
      <c r="M88" s="62"/>
      <c r="N88" s="62"/>
      <c r="O88" s="62"/>
    </row>
  </sheetData>
  <pageMargins left="0.7" right="0.7" top="0.75" bottom="0.75" header="0.3" footer="0.3"/>
  <pageSetup scale="8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87"/>
  <sheetViews>
    <sheetView zoomScale="60" zoomScaleNormal="60" workbookViewId="0"/>
  </sheetViews>
  <sheetFormatPr defaultRowHeight="14.4" x14ac:dyDescent="0.3"/>
  <cols>
    <col min="1" max="1" width="27.44140625" customWidth="1"/>
    <col min="2" max="2" width="17.109375" customWidth="1"/>
    <col min="3" max="3" width="27" bestFit="1" customWidth="1"/>
    <col min="4" max="4" width="29.5546875" customWidth="1"/>
    <col min="5" max="6" width="27" bestFit="1" customWidth="1"/>
    <col min="7" max="7" width="26.44140625" customWidth="1"/>
    <col min="8" max="9" width="28.5546875" customWidth="1"/>
    <col min="10" max="10" width="18" customWidth="1"/>
    <col min="11" max="12" width="18.5546875" customWidth="1"/>
    <col min="13" max="13" width="18.109375" customWidth="1"/>
  </cols>
  <sheetData>
    <row r="1" spans="1:17" ht="24.9" customHeight="1" x14ac:dyDescent="0.4">
      <c r="A1" s="230" t="str">
        <f>+CONTENTS!A4</f>
        <v>FY 2025 Financials - March 31, 2025</v>
      </c>
      <c r="B1" s="23"/>
      <c r="C1" s="23"/>
      <c r="D1" s="23"/>
      <c r="E1" s="23"/>
      <c r="F1" s="23"/>
      <c r="G1" s="23"/>
      <c r="H1" s="23"/>
      <c r="I1" s="23"/>
      <c r="J1" s="23"/>
      <c r="K1" s="23"/>
    </row>
    <row r="2" spans="1:17" ht="24.9" customHeight="1" x14ac:dyDescent="0.4">
      <c r="A2" s="230" t="s">
        <v>24</v>
      </c>
      <c r="B2" s="23"/>
      <c r="C2" s="23"/>
      <c r="D2" s="23"/>
      <c r="E2" s="23"/>
      <c r="F2" s="23"/>
      <c r="G2" s="23"/>
      <c r="H2" s="23"/>
      <c r="I2" s="23"/>
      <c r="J2" s="23"/>
      <c r="K2" s="23"/>
    </row>
    <row r="3" spans="1:17" ht="24.9" customHeight="1" x14ac:dyDescent="0.3">
      <c r="A3" s="23"/>
      <c r="B3" s="23"/>
      <c r="C3" s="23"/>
      <c r="D3" s="23"/>
      <c r="E3" s="23"/>
      <c r="F3" s="23"/>
      <c r="G3" s="23"/>
      <c r="H3" s="23"/>
      <c r="I3" s="23"/>
      <c r="J3" s="23"/>
      <c r="K3" s="23"/>
    </row>
    <row r="4" spans="1:17" ht="24.9" customHeight="1" x14ac:dyDescent="0.3">
      <c r="A4" s="179" t="s">
        <v>153</v>
      </c>
      <c r="B4" s="4"/>
      <c r="C4" s="4"/>
      <c r="D4" s="4"/>
      <c r="E4" s="4"/>
      <c r="F4" s="4"/>
      <c r="G4" s="4"/>
      <c r="H4" s="4"/>
      <c r="K4" s="4"/>
    </row>
    <row r="5" spans="1:17" ht="24.9" customHeight="1" x14ac:dyDescent="0.3">
      <c r="A5" s="71" t="s">
        <v>117</v>
      </c>
      <c r="B5" s="4"/>
      <c r="C5" s="4"/>
      <c r="D5" s="4"/>
      <c r="E5" s="4"/>
      <c r="F5" s="4"/>
      <c r="G5" s="4"/>
      <c r="H5" s="4"/>
      <c r="I5" s="4"/>
      <c r="J5" s="4"/>
      <c r="K5" s="4"/>
    </row>
    <row r="6" spans="1:17" ht="24.9" customHeight="1" x14ac:dyDescent="0.3">
      <c r="A6" s="71" t="s">
        <v>100</v>
      </c>
      <c r="B6" s="4"/>
      <c r="C6" s="4"/>
      <c r="D6" s="4"/>
      <c r="E6" s="4"/>
      <c r="F6" s="4"/>
      <c r="G6" s="4"/>
      <c r="H6" s="4"/>
      <c r="I6" s="4"/>
      <c r="J6" s="4"/>
      <c r="K6" s="4"/>
    </row>
    <row r="7" spans="1:17" ht="24.9" customHeight="1" x14ac:dyDescent="0.3">
      <c r="A7" s="4"/>
      <c r="B7" s="4"/>
      <c r="C7" s="4"/>
      <c r="D7" s="4"/>
      <c r="E7" s="4"/>
      <c r="F7" s="4"/>
      <c r="G7" s="4"/>
      <c r="H7" s="4"/>
      <c r="I7" s="4"/>
      <c r="J7" s="4"/>
      <c r="K7" s="4"/>
    </row>
    <row r="8" spans="1:17" ht="24.9" customHeight="1" x14ac:dyDescent="0.35">
      <c r="A8" s="2" t="s">
        <v>92</v>
      </c>
      <c r="B8" s="5"/>
      <c r="C8" s="5"/>
      <c r="D8" s="5"/>
      <c r="G8" s="4"/>
      <c r="H8" s="4"/>
      <c r="I8" s="4"/>
      <c r="J8" s="4"/>
      <c r="K8" s="4"/>
      <c r="L8" s="1"/>
      <c r="M8" s="1"/>
      <c r="N8" s="1"/>
      <c r="O8" s="1"/>
    </row>
    <row r="9" spans="1:17" ht="24.9" customHeight="1" x14ac:dyDescent="0.35">
      <c r="A9" s="35" t="s">
        <v>91</v>
      </c>
      <c r="B9" s="5"/>
      <c r="C9" s="5"/>
      <c r="D9" s="5"/>
      <c r="E9" s="4"/>
      <c r="F9" s="4"/>
      <c r="G9" s="4"/>
      <c r="H9" s="4"/>
      <c r="I9" s="4"/>
      <c r="J9" s="4"/>
      <c r="K9" s="4"/>
      <c r="L9" s="1"/>
      <c r="M9" s="1"/>
      <c r="N9" s="1"/>
      <c r="O9" s="1"/>
    </row>
    <row r="10" spans="1:17" ht="24.9" customHeight="1" x14ac:dyDescent="0.35">
      <c r="A10" s="64">
        <v>45747</v>
      </c>
      <c r="B10" s="5"/>
      <c r="C10" s="5"/>
      <c r="D10" s="5"/>
      <c r="E10" s="4"/>
      <c r="F10" s="4"/>
      <c r="G10" s="4"/>
      <c r="H10" s="4"/>
      <c r="I10" s="4"/>
      <c r="J10" s="4"/>
      <c r="K10" s="4"/>
      <c r="L10" s="1"/>
      <c r="M10" s="1"/>
      <c r="N10" s="1"/>
      <c r="O10" s="1"/>
      <c r="P10" s="1"/>
      <c r="Q10" s="1"/>
    </row>
    <row r="11" spans="1:17" ht="24.9" customHeight="1" x14ac:dyDescent="0.35">
      <c r="A11" s="4"/>
      <c r="B11" s="4"/>
      <c r="C11" s="4"/>
      <c r="D11" s="4"/>
      <c r="E11" s="4"/>
      <c r="F11" s="4"/>
      <c r="G11" s="4"/>
      <c r="H11" s="4"/>
      <c r="I11" s="4"/>
      <c r="J11" s="4"/>
      <c r="K11" s="4"/>
      <c r="L11" s="1"/>
      <c r="M11" s="1"/>
      <c r="N11" s="1"/>
      <c r="O11" s="1"/>
      <c r="P11" s="1"/>
      <c r="Q11" s="1"/>
    </row>
    <row r="12" spans="1:17" ht="24.9" customHeight="1" x14ac:dyDescent="0.35">
      <c r="A12" s="74" t="s">
        <v>49</v>
      </c>
      <c r="B12" s="75"/>
      <c r="C12" s="76" t="s">
        <v>154</v>
      </c>
      <c r="D12" s="77" t="str">
        <f>C12</f>
        <v>Seven Month</v>
      </c>
      <c r="E12" s="77" t="str">
        <f>C12</f>
        <v>Seven Month</v>
      </c>
      <c r="F12" s="77" t="s">
        <v>155</v>
      </c>
      <c r="G12" s="185"/>
      <c r="J12" s="4"/>
      <c r="K12" s="4"/>
      <c r="L12" s="1"/>
      <c r="M12" s="1"/>
      <c r="N12" s="1"/>
      <c r="O12" s="1"/>
      <c r="P12" s="1"/>
      <c r="Q12" s="1"/>
    </row>
    <row r="13" spans="1:17" ht="24.9" customHeight="1" x14ac:dyDescent="0.35">
      <c r="A13" s="74" t="s">
        <v>49</v>
      </c>
      <c r="B13" s="75"/>
      <c r="C13" s="78" t="s">
        <v>9</v>
      </c>
      <c r="D13" s="79" t="s">
        <v>1</v>
      </c>
      <c r="E13" s="79" t="s">
        <v>2</v>
      </c>
      <c r="F13" s="78" t="s">
        <v>9</v>
      </c>
      <c r="G13" s="182" t="s">
        <v>32</v>
      </c>
      <c r="J13" s="4"/>
      <c r="K13" s="4"/>
      <c r="L13" s="1"/>
      <c r="M13" s="1"/>
      <c r="N13" s="1"/>
      <c r="O13" s="1"/>
      <c r="P13" s="1"/>
      <c r="Q13" s="1"/>
    </row>
    <row r="14" spans="1:17" ht="24.9" customHeight="1" x14ac:dyDescent="0.35">
      <c r="A14" s="5"/>
      <c r="B14" s="80"/>
      <c r="C14" s="81">
        <f>A10</f>
        <v>45747</v>
      </c>
      <c r="D14" s="81">
        <f>C14</f>
        <v>45747</v>
      </c>
      <c r="E14" s="81">
        <f>C14</f>
        <v>45747</v>
      </c>
      <c r="F14" s="81">
        <f>A10-365</f>
        <v>45382</v>
      </c>
      <c r="G14" s="183" t="s">
        <v>140</v>
      </c>
      <c r="J14" s="4"/>
      <c r="M14" s="1"/>
      <c r="N14" s="1"/>
      <c r="O14" s="1"/>
      <c r="P14" s="1"/>
      <c r="Q14" s="1"/>
    </row>
    <row r="15" spans="1:17" ht="24.9" customHeight="1" x14ac:dyDescent="0.35">
      <c r="A15" s="84" t="s">
        <v>14</v>
      </c>
      <c r="B15" s="85"/>
      <c r="C15" s="86">
        <f t="shared" ref="C15:F15" si="0">+C37</f>
        <v>19345235.880000003</v>
      </c>
      <c r="D15" s="86">
        <f t="shared" si="0"/>
        <v>24039651.456666663</v>
      </c>
      <c r="E15" s="86">
        <f t="shared" si="0"/>
        <v>-4694415.5766666643</v>
      </c>
      <c r="F15" s="86">
        <f t="shared" si="0"/>
        <v>28736970.909999996</v>
      </c>
      <c r="G15" s="184">
        <f>+G37</f>
        <v>-9391735.0299999975</v>
      </c>
      <c r="J15" s="4"/>
      <c r="K15" s="6"/>
      <c r="L15" s="1"/>
      <c r="M15" s="1"/>
      <c r="N15" s="1"/>
      <c r="O15" s="1"/>
      <c r="P15" s="1"/>
      <c r="Q15" s="1"/>
    </row>
    <row r="16" spans="1:17" ht="24.9" customHeight="1" x14ac:dyDescent="0.35">
      <c r="A16" s="84" t="s">
        <v>6</v>
      </c>
      <c r="B16" s="85"/>
      <c r="C16" s="86">
        <f t="shared" ref="C16:F16" si="1">+C45</f>
        <v>27707058.439999998</v>
      </c>
      <c r="D16" s="86">
        <f t="shared" si="1"/>
        <v>28525811.971183915</v>
      </c>
      <c r="E16" s="86">
        <f t="shared" si="1"/>
        <v>818753.53118391684</v>
      </c>
      <c r="F16" s="86">
        <f t="shared" si="1"/>
        <v>31975558.189999994</v>
      </c>
      <c r="G16" s="184">
        <f>+G45</f>
        <v>4268499.7499999963</v>
      </c>
      <c r="J16" s="4"/>
      <c r="K16" s="6"/>
      <c r="L16" s="1"/>
      <c r="M16" s="1"/>
      <c r="N16" s="1"/>
      <c r="O16" s="1"/>
      <c r="P16" s="1"/>
      <c r="Q16" s="1"/>
    </row>
    <row r="17" spans="1:17" ht="24.9" customHeight="1" thickBot="1" x14ac:dyDescent="0.4">
      <c r="A17" s="88" t="s">
        <v>118</v>
      </c>
      <c r="B17" s="89"/>
      <c r="C17" s="90">
        <f>C15-C16</f>
        <v>-8361822.5599999949</v>
      </c>
      <c r="D17" s="90">
        <f>D15-D16</f>
        <v>-4486160.5145172514</v>
      </c>
      <c r="E17" s="90">
        <f>C17-D17</f>
        <v>-3875662.0454827435</v>
      </c>
      <c r="F17" s="90">
        <f>F15-F16</f>
        <v>-3238587.2799999975</v>
      </c>
      <c r="G17" s="90">
        <f>-F17+C17</f>
        <v>-5123235.2799999975</v>
      </c>
      <c r="J17" s="4"/>
      <c r="K17" s="231"/>
      <c r="L17" s="1"/>
      <c r="M17" s="1"/>
      <c r="N17" s="1"/>
      <c r="O17" s="1"/>
      <c r="P17" s="1"/>
      <c r="Q17" s="1"/>
    </row>
    <row r="18" spans="1:17" ht="24.9" customHeight="1" x14ac:dyDescent="0.35">
      <c r="A18" s="145"/>
      <c r="B18" s="4"/>
      <c r="C18" s="6"/>
      <c r="D18" s="6"/>
      <c r="E18" s="6"/>
      <c r="F18" s="6"/>
      <c r="G18" s="6"/>
      <c r="H18" s="6"/>
      <c r="I18" s="6"/>
      <c r="J18" s="4"/>
      <c r="K18" s="6"/>
      <c r="L18" s="1"/>
      <c r="M18" s="1"/>
      <c r="N18" s="1"/>
      <c r="O18" s="1"/>
      <c r="P18" s="1"/>
      <c r="Q18" s="1"/>
    </row>
    <row r="19" spans="1:17" ht="24.9" customHeight="1" x14ac:dyDescent="0.35">
      <c r="A19" s="72" t="s">
        <v>62</v>
      </c>
      <c r="B19" s="5"/>
      <c r="C19" s="18"/>
      <c r="D19" s="18"/>
      <c r="E19" s="18"/>
      <c r="F19" s="18"/>
      <c r="G19" s="18"/>
      <c r="H19" s="5"/>
      <c r="I19" s="66"/>
      <c r="J19" s="4"/>
      <c r="K19" s="4"/>
      <c r="L19" s="1"/>
      <c r="M19" s="1"/>
      <c r="N19" s="1"/>
      <c r="O19" s="1"/>
      <c r="P19" s="1"/>
      <c r="Q19" s="1"/>
    </row>
    <row r="20" spans="1:17" ht="78" customHeight="1" x14ac:dyDescent="0.3">
      <c r="A20" s="263" t="s">
        <v>166</v>
      </c>
      <c r="B20" s="263"/>
      <c r="C20" s="263"/>
      <c r="D20" s="263"/>
      <c r="E20" s="263"/>
      <c r="F20" s="263"/>
      <c r="G20" s="263"/>
      <c r="H20" s="263"/>
      <c r="I20" s="160"/>
      <c r="J20" s="4"/>
      <c r="L20" t="s">
        <v>49</v>
      </c>
    </row>
    <row r="21" spans="1:17" ht="32.25" customHeight="1" x14ac:dyDescent="0.5">
      <c r="A21" s="72" t="s">
        <v>31</v>
      </c>
      <c r="B21" s="151"/>
      <c r="C21" s="18"/>
      <c r="D21" s="18"/>
      <c r="E21" s="18"/>
      <c r="F21" s="18"/>
      <c r="G21" s="18"/>
      <c r="H21" s="19"/>
      <c r="I21" s="18"/>
      <c r="J21" s="18"/>
      <c r="K21" s="4"/>
    </row>
    <row r="22" spans="1:17" ht="171" customHeight="1" x14ac:dyDescent="0.3">
      <c r="A22" s="263" t="s">
        <v>167</v>
      </c>
      <c r="B22" s="263"/>
      <c r="C22" s="263"/>
      <c r="D22" s="263"/>
      <c r="E22" s="263"/>
      <c r="F22" s="263"/>
      <c r="G22" s="263"/>
      <c r="H22" s="263"/>
      <c r="I22" s="160"/>
    </row>
    <row r="23" spans="1:17" ht="18.600000000000001" customHeight="1" x14ac:dyDescent="0.3">
      <c r="A23" s="73"/>
      <c r="B23" s="5"/>
      <c r="C23" s="5"/>
      <c r="D23" s="5"/>
      <c r="E23" s="5"/>
      <c r="F23" s="5"/>
      <c r="G23" s="5"/>
      <c r="H23" s="5"/>
      <c r="I23" s="5"/>
      <c r="J23" s="5"/>
      <c r="K23" s="5"/>
    </row>
    <row r="24" spans="1:17" ht="24.9" customHeight="1" x14ac:dyDescent="0.3">
      <c r="A24" s="72" t="s">
        <v>122</v>
      </c>
      <c r="B24" s="5"/>
      <c r="C24" s="5"/>
      <c r="D24" s="5"/>
      <c r="E24" s="5"/>
      <c r="F24" s="5"/>
      <c r="G24" s="5"/>
      <c r="H24" s="5"/>
      <c r="I24" s="5"/>
      <c r="J24" s="5"/>
      <c r="K24" s="5"/>
    </row>
    <row r="25" spans="1:17" ht="51" customHeight="1" x14ac:dyDescent="0.3">
      <c r="A25" s="263" t="s">
        <v>168</v>
      </c>
      <c r="B25" s="263"/>
      <c r="C25" s="263"/>
      <c r="D25" s="263"/>
      <c r="E25" s="263"/>
      <c r="F25" s="263"/>
      <c r="G25" s="263"/>
      <c r="H25" s="263"/>
      <c r="I25" s="160"/>
      <c r="J25" s="123"/>
    </row>
    <row r="26" spans="1:17" ht="24.9" customHeight="1" x14ac:dyDescent="0.3">
      <c r="A26" s="262">
        <v>1</v>
      </c>
      <c r="B26" s="262"/>
      <c r="C26" s="262"/>
      <c r="D26" s="262"/>
      <c r="E26" s="262"/>
      <c r="F26" s="262"/>
      <c r="G26" s="262"/>
      <c r="H26" s="262"/>
      <c r="I26" s="145"/>
      <c r="J26" s="123"/>
      <c r="K26" s="4"/>
    </row>
    <row r="27" spans="1:17" ht="24.9" customHeight="1" x14ac:dyDescent="0.3">
      <c r="A27" s="159"/>
      <c r="B27" s="75"/>
      <c r="C27" s="76" t="str">
        <f>C12</f>
        <v>Seven Month</v>
      </c>
      <c r="D27" s="77" t="str">
        <f>C12</f>
        <v>Seven Month</v>
      </c>
      <c r="E27" s="77" t="str">
        <f>C12</f>
        <v>Seven Month</v>
      </c>
      <c r="F27" s="77" t="str">
        <f>+F12</f>
        <v xml:space="preserve">Prior Seven Month </v>
      </c>
      <c r="G27" s="77"/>
      <c r="J27" s="123"/>
      <c r="K27" s="4"/>
    </row>
    <row r="28" spans="1:17" ht="24.9" customHeight="1" x14ac:dyDescent="0.3">
      <c r="B28" s="75"/>
      <c r="C28" s="78" t="s">
        <v>9</v>
      </c>
      <c r="D28" s="79" t="s">
        <v>1</v>
      </c>
      <c r="E28" s="79" t="s">
        <v>2</v>
      </c>
      <c r="F28" s="78" t="s">
        <v>9</v>
      </c>
      <c r="G28" s="79" t="str">
        <f>G13</f>
        <v>Difference</v>
      </c>
      <c r="J28" s="123"/>
      <c r="K28" s="138"/>
    </row>
    <row r="29" spans="1:17" ht="24.9" customHeight="1" x14ac:dyDescent="0.35">
      <c r="A29" s="5"/>
      <c r="B29" s="75"/>
      <c r="C29" s="81">
        <f>C14</f>
        <v>45747</v>
      </c>
      <c r="D29" s="81">
        <f>D14</f>
        <v>45747</v>
      </c>
      <c r="E29" s="81">
        <f>E14</f>
        <v>45747</v>
      </c>
      <c r="F29" s="81">
        <f>F14</f>
        <v>45382</v>
      </c>
      <c r="G29" s="82" t="str">
        <f>G14</f>
        <v>FY25 - FY24</v>
      </c>
      <c r="J29" s="123"/>
      <c r="K29" s="159"/>
      <c r="L29" s="1"/>
    </row>
    <row r="30" spans="1:17" ht="24.9" customHeight="1" x14ac:dyDescent="0.35">
      <c r="A30" s="5"/>
      <c r="B30" s="5"/>
      <c r="C30" s="193"/>
      <c r="D30" s="193"/>
      <c r="E30" s="193"/>
      <c r="F30" s="193"/>
      <c r="G30" s="194"/>
      <c r="J30" s="123"/>
      <c r="K30" s="159"/>
      <c r="L30" s="1" t="s">
        <v>49</v>
      </c>
    </row>
    <row r="31" spans="1:17" ht="24.9" customHeight="1" x14ac:dyDescent="0.35">
      <c r="A31" s="197" t="s">
        <v>133</v>
      </c>
      <c r="B31" s="91"/>
      <c r="C31" s="195"/>
      <c r="D31" s="195"/>
      <c r="E31" s="195"/>
      <c r="F31" s="195"/>
      <c r="G31" s="196"/>
      <c r="J31" s="123"/>
      <c r="K31" s="159"/>
      <c r="L31" s="1"/>
    </row>
    <row r="32" spans="1:17" ht="24.9" customHeight="1" x14ac:dyDescent="0.3">
      <c r="A32" s="199" t="s">
        <v>4</v>
      </c>
      <c r="B32" s="85"/>
      <c r="C32" s="127">
        <v>10376194.890000001</v>
      </c>
      <c r="D32" s="127">
        <v>16869650.566666663</v>
      </c>
      <c r="E32" s="114">
        <f>C32-D32</f>
        <v>-6493455.6766666621</v>
      </c>
      <c r="F32" s="127">
        <v>10448505.77</v>
      </c>
      <c r="G32" s="86">
        <f>C32-F32</f>
        <v>-72310.879999998957</v>
      </c>
      <c r="I32" s="234"/>
      <c r="J32" s="180"/>
      <c r="K32" s="180" t="s">
        <v>49</v>
      </c>
      <c r="L32" s="203"/>
      <c r="M32" s="203"/>
    </row>
    <row r="33" spans="1:34" ht="24.9" customHeight="1" x14ac:dyDescent="0.3">
      <c r="A33" s="199" t="s">
        <v>52</v>
      </c>
      <c r="B33" s="85"/>
      <c r="C33" s="127">
        <v>5115391.6800000006</v>
      </c>
      <c r="D33" s="127">
        <v>5488619.6400000015</v>
      </c>
      <c r="E33" s="114">
        <f>C33-D33</f>
        <v>-373227.96000000089</v>
      </c>
      <c r="F33" s="127">
        <v>5923178.8699999992</v>
      </c>
      <c r="G33" s="86">
        <f>C33-F33</f>
        <v>-807787.18999999855</v>
      </c>
      <c r="I33" s="234"/>
      <c r="J33" s="180"/>
      <c r="K33" s="180" t="s">
        <v>49</v>
      </c>
      <c r="L33" s="203"/>
      <c r="M33" s="203"/>
    </row>
    <row r="34" spans="1:34" ht="24.9" customHeight="1" x14ac:dyDescent="0.3">
      <c r="A34" s="199" t="s">
        <v>55</v>
      </c>
      <c r="B34" s="85"/>
      <c r="C34" s="127">
        <v>263453.42</v>
      </c>
      <c r="D34" s="127">
        <v>309480.8333333336</v>
      </c>
      <c r="E34" s="114">
        <f>C34-D34</f>
        <v>-46027.413333333621</v>
      </c>
      <c r="F34" s="127">
        <v>319670.69</v>
      </c>
      <c r="G34" s="86">
        <f>C34-F34</f>
        <v>-56217.270000000019</v>
      </c>
      <c r="I34" s="234"/>
      <c r="J34" s="180"/>
      <c r="K34" s="180"/>
      <c r="L34" s="203"/>
      <c r="M34" s="203"/>
    </row>
    <row r="35" spans="1:34" ht="24.9" customHeight="1" x14ac:dyDescent="0.3">
      <c r="A35" s="199" t="s">
        <v>5</v>
      </c>
      <c r="B35" s="85"/>
      <c r="C35" s="127">
        <v>2368731.7899999996</v>
      </c>
      <c r="D35" s="127">
        <v>1157735.4166666665</v>
      </c>
      <c r="E35" s="114">
        <f>C35-D35</f>
        <v>1210996.3733333331</v>
      </c>
      <c r="F35" s="127">
        <v>11103408.189999999</v>
      </c>
      <c r="G35" s="86">
        <f>C35-F35</f>
        <v>-8734676.4000000004</v>
      </c>
      <c r="I35" s="234"/>
      <c r="J35" s="245"/>
      <c r="K35" s="180"/>
      <c r="L35" s="203"/>
      <c r="M35" s="203"/>
    </row>
    <row r="36" spans="1:34" ht="24.9" customHeight="1" x14ac:dyDescent="0.3">
      <c r="A36" s="199" t="s">
        <v>89</v>
      </c>
      <c r="B36" s="85"/>
      <c r="C36" s="86">
        <f>1064788.02+156676.08</f>
        <v>1221464.1000000001</v>
      </c>
      <c r="D36" s="86">
        <f>231018.666666667-16853.6666666666</f>
        <v>214165.00000000041</v>
      </c>
      <c r="E36" s="86">
        <f>C36-D36</f>
        <v>1007299.0999999996</v>
      </c>
      <c r="F36" s="86">
        <f>805343.1+136864.29</f>
        <v>942207.39</v>
      </c>
      <c r="G36" s="86">
        <f>C36-F36</f>
        <v>279256.71000000008</v>
      </c>
      <c r="I36" s="234"/>
      <c r="J36" s="180"/>
      <c r="K36" s="180"/>
      <c r="L36" s="203"/>
      <c r="M36" s="203"/>
    </row>
    <row r="37" spans="1:34" ht="24.9" customHeight="1" thickBot="1" x14ac:dyDescent="0.35">
      <c r="A37" s="88" t="s">
        <v>14</v>
      </c>
      <c r="B37" s="89"/>
      <c r="C37" s="92">
        <f t="shared" ref="C37:E37" si="2">SUM(C32:C36)</f>
        <v>19345235.880000003</v>
      </c>
      <c r="D37" s="92">
        <f t="shared" si="2"/>
        <v>24039651.456666663</v>
      </c>
      <c r="E37" s="92">
        <f t="shared" si="2"/>
        <v>-4694415.5766666643</v>
      </c>
      <c r="F37" s="92">
        <f>SUM(F32:F36)</f>
        <v>28736970.909999996</v>
      </c>
      <c r="G37" s="92">
        <f>SUM(G32:G36)</f>
        <v>-9391735.0299999975</v>
      </c>
      <c r="J37" s="4"/>
      <c r="K37" s="203"/>
      <c r="L37" s="203"/>
      <c r="M37" s="203"/>
    </row>
    <row r="38" spans="1:34" ht="24.9" customHeight="1" x14ac:dyDescent="0.3">
      <c r="A38" s="5"/>
      <c r="B38" s="5"/>
      <c r="C38" s="18"/>
      <c r="D38" s="18"/>
      <c r="E38" s="18"/>
      <c r="F38" s="18"/>
      <c r="G38" s="18"/>
      <c r="J38" s="124"/>
      <c r="K38" s="23"/>
    </row>
    <row r="39" spans="1:34" ht="24.9" customHeight="1" x14ac:dyDescent="0.35">
      <c r="A39" s="197" t="s">
        <v>15</v>
      </c>
      <c r="B39" s="5"/>
      <c r="C39" s="18"/>
      <c r="D39" s="18"/>
      <c r="E39" s="18"/>
      <c r="F39" s="93"/>
      <c r="G39" s="5"/>
      <c r="J39" s="124"/>
      <c r="K39" s="5"/>
      <c r="L39" s="5"/>
      <c r="M39" s="5"/>
      <c r="N39" s="5"/>
      <c r="O39" s="1"/>
      <c r="P39" s="1"/>
      <c r="Q39" s="1"/>
    </row>
    <row r="40" spans="1:34" ht="24.9" customHeight="1" x14ac:dyDescent="0.35">
      <c r="A40" s="199" t="s">
        <v>4</v>
      </c>
      <c r="B40" s="85"/>
      <c r="C40" s="87">
        <v>16503277.959999999</v>
      </c>
      <c r="D40" s="87">
        <v>16698852.831542043</v>
      </c>
      <c r="E40" s="114">
        <f>D40-C40</f>
        <v>195574.87154204398</v>
      </c>
      <c r="F40" s="87">
        <v>17637986.549999997</v>
      </c>
      <c r="G40" s="87">
        <f t="shared" ref="G40:G45" si="3">-C40+F40</f>
        <v>1134708.589999998</v>
      </c>
      <c r="J40" s="4"/>
      <c r="K40" s="203"/>
      <c r="L40" s="203"/>
      <c r="M40" s="203"/>
      <c r="N40" s="5"/>
      <c r="O40" s="1"/>
      <c r="P40" s="1"/>
      <c r="Q40" s="1"/>
    </row>
    <row r="41" spans="1:34" ht="24.9" customHeight="1" x14ac:dyDescent="0.35">
      <c r="A41" s="199" t="str">
        <f>+A33</f>
        <v>Divisions</v>
      </c>
      <c r="B41" s="85"/>
      <c r="C41" s="87">
        <v>5630276.1200000001</v>
      </c>
      <c r="D41" s="87">
        <v>6165144.9455091842</v>
      </c>
      <c r="E41" s="114">
        <f>D41-C41</f>
        <v>534868.82550918404</v>
      </c>
      <c r="F41" s="87">
        <v>6728215.79</v>
      </c>
      <c r="G41" s="87">
        <f t="shared" si="3"/>
        <v>1097939.67</v>
      </c>
      <c r="J41" s="4"/>
      <c r="K41" s="203"/>
      <c r="L41" s="203"/>
      <c r="M41" s="203"/>
      <c r="N41" s="5"/>
      <c r="O41" s="1"/>
      <c r="P41" s="1"/>
      <c r="Q41" s="1"/>
    </row>
    <row r="42" spans="1:34" ht="24.9" customHeight="1" x14ac:dyDescent="0.35">
      <c r="A42" s="199" t="str">
        <f>+A34</f>
        <v>Round Tables</v>
      </c>
      <c r="B42" s="85"/>
      <c r="C42" s="87">
        <v>79533.37000000001</v>
      </c>
      <c r="D42" s="87">
        <v>135042.60579779398</v>
      </c>
      <c r="E42" s="114">
        <f>D42-C42</f>
        <v>55509.235797793968</v>
      </c>
      <c r="F42" s="87">
        <v>92429.43</v>
      </c>
      <c r="G42" s="87">
        <f t="shared" si="3"/>
        <v>12896.059999999983</v>
      </c>
      <c r="J42" s="4"/>
      <c r="K42" s="203"/>
      <c r="L42" s="203"/>
      <c r="M42" s="203"/>
      <c r="N42" s="5"/>
      <c r="O42" s="1"/>
      <c r="P42" s="1"/>
      <c r="Q42" s="1"/>
    </row>
    <row r="43" spans="1:34" ht="24.9" customHeight="1" x14ac:dyDescent="0.35">
      <c r="A43" s="199" t="s">
        <v>5</v>
      </c>
      <c r="B43" s="85"/>
      <c r="C43" s="87">
        <v>4996111.3100000005</v>
      </c>
      <c r="D43" s="87">
        <v>5128493.8317873217</v>
      </c>
      <c r="E43" s="114">
        <f>D43-C43</f>
        <v>132382.5217873212</v>
      </c>
      <c r="F43" s="87">
        <v>6842555.5099999998</v>
      </c>
      <c r="G43" s="87">
        <f t="shared" si="3"/>
        <v>1846444.1999999993</v>
      </c>
      <c r="J43" s="4"/>
      <c r="K43" s="203"/>
      <c r="L43" s="203"/>
      <c r="M43" s="203"/>
      <c r="N43" s="5"/>
      <c r="O43" s="1"/>
      <c r="P43" s="1"/>
      <c r="Q43" s="1"/>
    </row>
    <row r="44" spans="1:34" ht="24.9" customHeight="1" x14ac:dyDescent="0.35">
      <c r="A44" s="200" t="s">
        <v>56</v>
      </c>
      <c r="B44" s="80"/>
      <c r="C44" s="87">
        <v>497859.67999999993</v>
      </c>
      <c r="D44" s="87">
        <v>398277.75654757355</v>
      </c>
      <c r="E44" s="86">
        <f>D44-C44</f>
        <v>-99581.923452426388</v>
      </c>
      <c r="F44" s="87">
        <v>674370.91</v>
      </c>
      <c r="G44" s="87">
        <f t="shared" si="3"/>
        <v>176511.2300000001</v>
      </c>
      <c r="J44" s="4"/>
      <c r="K44" s="203"/>
      <c r="L44" s="203"/>
      <c r="M44" s="203"/>
      <c r="N44" s="5"/>
      <c r="O44" s="1"/>
      <c r="P44" s="1"/>
      <c r="Q44" s="1"/>
    </row>
    <row r="45" spans="1:34" ht="24.9" customHeight="1" thickBot="1" x14ac:dyDescent="0.4">
      <c r="A45" s="88" t="s">
        <v>6</v>
      </c>
      <c r="B45" s="89"/>
      <c r="C45" s="90">
        <f>SUM(C40:C44)</f>
        <v>27707058.439999998</v>
      </c>
      <c r="D45" s="90">
        <f>SUM(D40:D44)</f>
        <v>28525811.971183915</v>
      </c>
      <c r="E45" s="90">
        <f>SUM(E40:E44)</f>
        <v>818753.53118391684</v>
      </c>
      <c r="F45" s="90">
        <f>SUM(F40:F44)</f>
        <v>31975558.189999994</v>
      </c>
      <c r="G45" s="90">
        <f t="shared" si="3"/>
        <v>4268499.7499999963</v>
      </c>
      <c r="I45" s="234"/>
      <c r="J45" s="4"/>
      <c r="K45" s="203"/>
      <c r="L45" s="203"/>
      <c r="M45" s="203"/>
      <c r="N45" s="5"/>
      <c r="O45" s="1"/>
      <c r="P45" s="1"/>
      <c r="Q45" s="1"/>
    </row>
    <row r="46" spans="1:34" ht="24.9" customHeight="1" x14ac:dyDescent="0.3">
      <c r="A46" s="5"/>
      <c r="B46" s="5"/>
      <c r="C46" s="18"/>
      <c r="D46" s="18"/>
      <c r="E46" s="18"/>
      <c r="F46" s="18"/>
      <c r="G46" s="18"/>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s="22" customFormat="1" ht="24.9" customHeight="1" x14ac:dyDescent="0.35">
      <c r="A47" s="197" t="s">
        <v>120</v>
      </c>
      <c r="B47" s="198"/>
      <c r="C47" s="5"/>
      <c r="D47" s="5"/>
      <c r="E47" s="5"/>
      <c r="F47" s="5"/>
      <c r="G47" s="5"/>
      <c r="H47"/>
      <c r="I47"/>
      <c r="J47" s="123"/>
      <c r="K47" s="123"/>
      <c r="L47" s="123"/>
      <c r="M47" s="1"/>
      <c r="N47" s="1"/>
      <c r="O47" s="1"/>
      <c r="P47" s="1"/>
      <c r="Q47" s="1"/>
      <c r="R47" s="1"/>
      <c r="S47" s="1"/>
      <c r="T47" s="1"/>
      <c r="U47" s="1"/>
      <c r="V47" s="1"/>
      <c r="W47" s="1"/>
      <c r="X47" s="1"/>
      <c r="Y47" s="1"/>
      <c r="Z47" s="1"/>
      <c r="AA47" s="1"/>
      <c r="AB47" s="1"/>
      <c r="AC47" s="1"/>
      <c r="AD47" s="1"/>
      <c r="AE47" s="1"/>
      <c r="AF47" s="1"/>
      <c r="AG47" s="1"/>
      <c r="AH47" s="1"/>
    </row>
    <row r="48" spans="1:34" s="22" customFormat="1" ht="24.9" customHeight="1" x14ac:dyDescent="0.35">
      <c r="A48" s="199" t="s">
        <v>4</v>
      </c>
      <c r="B48" s="85"/>
      <c r="C48" s="86">
        <f t="shared" ref="C48:D52" si="4">C32-C40</f>
        <v>-6127083.0699999984</v>
      </c>
      <c r="D48" s="86">
        <f t="shared" si="4"/>
        <v>170797.73512461968</v>
      </c>
      <c r="E48" s="86">
        <f>C48-D48</f>
        <v>-6297880.8051246181</v>
      </c>
      <c r="F48" s="86">
        <f>F32-F40</f>
        <v>-7189480.7799999975</v>
      </c>
      <c r="G48" s="86">
        <f>C48-F48</f>
        <v>1062397.709999999</v>
      </c>
      <c r="H48"/>
      <c r="I48" s="202"/>
      <c r="J48" s="4"/>
      <c r="K48" s="203"/>
      <c r="L48" s="203"/>
      <c r="M48" s="203"/>
      <c r="N48" s="1"/>
      <c r="O48" s="1"/>
      <c r="P48" s="1"/>
      <c r="Q48" s="1"/>
      <c r="R48" s="1"/>
      <c r="S48" s="1"/>
      <c r="T48" s="1"/>
      <c r="U48" s="1"/>
      <c r="V48" s="1"/>
      <c r="W48" s="1"/>
      <c r="X48" s="1"/>
      <c r="Y48" s="1"/>
      <c r="Z48" s="1"/>
      <c r="AA48" s="1"/>
      <c r="AB48" s="1"/>
      <c r="AC48" s="1"/>
      <c r="AD48" s="1"/>
      <c r="AE48" s="1"/>
      <c r="AF48" s="1"/>
      <c r="AG48" s="1"/>
      <c r="AH48" s="1"/>
    </row>
    <row r="49" spans="1:34" s="22" customFormat="1" ht="24.9" customHeight="1" x14ac:dyDescent="0.3">
      <c r="A49" s="199" t="str">
        <f>+A33</f>
        <v>Divisions</v>
      </c>
      <c r="B49" s="85"/>
      <c r="C49" s="86">
        <f t="shared" si="4"/>
        <v>-514884.43999999948</v>
      </c>
      <c r="D49" s="86">
        <f t="shared" si="4"/>
        <v>-676525.30550918262</v>
      </c>
      <c r="E49" s="86">
        <f>C49-D49</f>
        <v>161640.86550918315</v>
      </c>
      <c r="F49" s="86">
        <f t="shared" ref="F49:F52" si="5">F33-F41</f>
        <v>-805036.92000000086</v>
      </c>
      <c r="G49" s="86">
        <f>C49-F49</f>
        <v>290152.48000000138</v>
      </c>
      <c r="H49"/>
      <c r="I49" s="202"/>
      <c r="J49" s="4"/>
      <c r="K49" s="203"/>
      <c r="L49" s="203"/>
      <c r="M49" s="203"/>
      <c r="N49" s="124"/>
      <c r="O49" s="124"/>
      <c r="P49" s="124"/>
      <c r="Q49" s="124"/>
      <c r="R49" s="124"/>
      <c r="S49" s="124"/>
      <c r="T49" s="124"/>
      <c r="U49" s="124"/>
      <c r="V49" s="124"/>
      <c r="W49" s="124"/>
      <c r="X49" s="124"/>
      <c r="Y49" s="124"/>
      <c r="Z49" s="124"/>
      <c r="AA49" s="124"/>
      <c r="AB49" s="124"/>
      <c r="AC49" s="124"/>
      <c r="AD49" s="124"/>
      <c r="AE49" s="124"/>
      <c r="AF49" s="124"/>
      <c r="AG49" s="124"/>
      <c r="AH49" s="124"/>
    </row>
    <row r="50" spans="1:34" s="22" customFormat="1" ht="24.9" customHeight="1" x14ac:dyDescent="0.3">
      <c r="A50" s="199" t="str">
        <f>+A34</f>
        <v>Round Tables</v>
      </c>
      <c r="B50" s="85"/>
      <c r="C50" s="86">
        <f t="shared" si="4"/>
        <v>183920.05</v>
      </c>
      <c r="D50" s="86">
        <f t="shared" si="4"/>
        <v>174438.22753553963</v>
      </c>
      <c r="E50" s="86">
        <f>C50-D50</f>
        <v>9481.8224644603615</v>
      </c>
      <c r="F50" s="86">
        <f t="shared" si="5"/>
        <v>227241.26</v>
      </c>
      <c r="G50" s="86">
        <f>C50-F50</f>
        <v>-43321.210000000021</v>
      </c>
      <c r="H50"/>
      <c r="I50"/>
      <c r="J50" s="4"/>
      <c r="K50" s="203"/>
      <c r="L50" s="203"/>
      <c r="M50" s="203"/>
      <c r="N50" s="124"/>
      <c r="O50" s="124"/>
      <c r="P50" s="124"/>
      <c r="Q50" s="124"/>
      <c r="R50" s="124"/>
      <c r="S50" s="124"/>
      <c r="T50" s="124"/>
      <c r="U50" s="124"/>
      <c r="V50" s="124"/>
      <c r="W50" s="124"/>
      <c r="X50" s="124"/>
      <c r="Y50" s="124"/>
      <c r="Z50" s="124"/>
      <c r="AA50" s="124"/>
      <c r="AB50" s="124"/>
      <c r="AC50" s="124"/>
      <c r="AD50" s="124"/>
      <c r="AE50" s="124"/>
      <c r="AF50" s="124"/>
      <c r="AG50" s="124"/>
      <c r="AH50" s="124"/>
    </row>
    <row r="51" spans="1:34" ht="24.9" customHeight="1" x14ac:dyDescent="0.35">
      <c r="A51" s="199" t="s">
        <v>5</v>
      </c>
      <c r="B51" s="85"/>
      <c r="C51" s="86">
        <f t="shared" si="4"/>
        <v>-2627379.5200000009</v>
      </c>
      <c r="D51" s="86">
        <f t="shared" si="4"/>
        <v>-3970758.4151206552</v>
      </c>
      <c r="E51" s="86">
        <f>C51-D51</f>
        <v>1343378.8951206543</v>
      </c>
      <c r="F51" s="86">
        <f t="shared" si="5"/>
        <v>4260852.68</v>
      </c>
      <c r="G51" s="86">
        <f>C51-F51</f>
        <v>-6888232.2000000011</v>
      </c>
      <c r="I51" s="244"/>
      <c r="J51" s="243"/>
      <c r="K51" s="203"/>
      <c r="L51" s="203"/>
      <c r="M51" s="203"/>
      <c r="N51" s="1"/>
      <c r="O51" s="1"/>
      <c r="P51" s="1"/>
      <c r="Q51" s="1"/>
      <c r="R51" s="1"/>
      <c r="S51" s="1"/>
      <c r="T51" s="1"/>
      <c r="U51" s="1"/>
      <c r="V51" s="1"/>
      <c r="W51" s="1"/>
      <c r="X51" s="1"/>
      <c r="Y51" s="1"/>
      <c r="Z51" s="1"/>
      <c r="AA51" s="1"/>
      <c r="AB51" s="1"/>
      <c r="AC51" s="1"/>
      <c r="AD51" s="1"/>
      <c r="AE51" s="1"/>
      <c r="AF51" s="1"/>
      <c r="AG51" s="1"/>
      <c r="AH51" s="1"/>
    </row>
    <row r="52" spans="1:34" ht="24.9" customHeight="1" x14ac:dyDescent="0.35">
      <c r="A52" s="199" t="s">
        <v>56</v>
      </c>
      <c r="B52" s="85"/>
      <c r="C52" s="86">
        <f t="shared" si="4"/>
        <v>723604.42000000016</v>
      </c>
      <c r="D52" s="86">
        <f t="shared" si="4"/>
        <v>-184112.75654757314</v>
      </c>
      <c r="E52" s="86">
        <f>C52-D52</f>
        <v>907717.1765475733</v>
      </c>
      <c r="F52" s="86">
        <f t="shared" si="5"/>
        <v>267836.48</v>
      </c>
      <c r="G52" s="86">
        <f>C52-F52</f>
        <v>455767.94000000018</v>
      </c>
      <c r="J52" s="4"/>
      <c r="K52" s="203"/>
      <c r="L52" s="203"/>
      <c r="M52" s="203"/>
      <c r="N52" s="5"/>
      <c r="O52" s="1"/>
      <c r="P52" s="1"/>
      <c r="Q52" s="1"/>
    </row>
    <row r="53" spans="1:34" ht="24.9" customHeight="1" thickBot="1" x14ac:dyDescent="0.4">
      <c r="A53" s="88" t="s">
        <v>119</v>
      </c>
      <c r="B53" s="89"/>
      <c r="C53" s="92">
        <f t="shared" ref="C53:F53" si="6">SUM(C48:C52)</f>
        <v>-8361822.5599999987</v>
      </c>
      <c r="D53" s="92">
        <f t="shared" si="6"/>
        <v>-4486160.5145172514</v>
      </c>
      <c r="E53" s="92">
        <f t="shared" si="6"/>
        <v>-3875662.0454827468</v>
      </c>
      <c r="F53" s="92">
        <f t="shared" si="6"/>
        <v>-3238587.2799999989</v>
      </c>
      <c r="G53" s="92">
        <f>SUM(G48:G52)</f>
        <v>-5123235.28</v>
      </c>
      <c r="I53" s="144" t="s">
        <v>49</v>
      </c>
      <c r="J53" s="4"/>
      <c r="K53" s="203"/>
      <c r="L53" s="203"/>
      <c r="M53" s="203"/>
      <c r="N53" s="5"/>
      <c r="O53" s="1"/>
      <c r="P53" s="1"/>
      <c r="Q53" s="1"/>
    </row>
    <row r="54" spans="1:34" ht="24.9" customHeight="1" x14ac:dyDescent="0.35">
      <c r="A54" s="2"/>
      <c r="B54" s="5"/>
      <c r="C54" s="102"/>
      <c r="D54" s="102"/>
      <c r="E54" s="102"/>
      <c r="F54" s="102"/>
      <c r="G54" s="102"/>
      <c r="H54" s="102"/>
      <c r="I54" s="102"/>
      <c r="J54" s="4"/>
      <c r="K54" s="137"/>
      <c r="L54" s="124"/>
      <c r="M54" s="5"/>
      <c r="N54" s="5"/>
      <c r="O54" s="1"/>
      <c r="P54" s="1"/>
      <c r="Q54" s="1"/>
    </row>
    <row r="55" spans="1:34" ht="46.2" customHeight="1" x14ac:dyDescent="0.35">
      <c r="A55" s="181" t="s">
        <v>71</v>
      </c>
      <c r="B55" s="263" t="s">
        <v>171</v>
      </c>
      <c r="C55" s="263"/>
      <c r="D55" s="263"/>
      <c r="E55" s="263"/>
      <c r="F55" s="263"/>
      <c r="G55" s="263"/>
      <c r="H55" s="263"/>
      <c r="I55" s="160"/>
      <c r="J55" s="160"/>
      <c r="K55" s="137"/>
      <c r="L55" s="124"/>
      <c r="M55" s="5"/>
      <c r="N55" s="5"/>
      <c r="O55" s="1"/>
      <c r="P55" s="1"/>
      <c r="Q55" s="1"/>
    </row>
    <row r="56" spans="1:34" ht="24.9" customHeight="1" x14ac:dyDescent="0.35">
      <c r="A56" s="241" t="s">
        <v>49</v>
      </c>
      <c r="B56" s="5"/>
      <c r="C56" s="242" t="s">
        <v>49</v>
      </c>
      <c r="D56" s="242" t="s">
        <v>49</v>
      </c>
      <c r="E56" s="242" t="s">
        <v>49</v>
      </c>
      <c r="H56" s="102"/>
      <c r="I56" s="102"/>
      <c r="J56" s="4"/>
      <c r="K56" s="137"/>
      <c r="L56" s="124"/>
      <c r="M56" s="5"/>
      <c r="N56" s="5"/>
      <c r="O56" s="1"/>
      <c r="P56" s="1"/>
      <c r="Q56" s="1"/>
    </row>
    <row r="57" spans="1:34" ht="24.9" customHeight="1" x14ac:dyDescent="0.35">
      <c r="A57" s="262">
        <v>2</v>
      </c>
      <c r="B57" s="262"/>
      <c r="C57" s="262"/>
      <c r="D57" s="262"/>
      <c r="E57" s="262"/>
      <c r="F57" s="262"/>
      <c r="G57" s="262"/>
      <c r="H57" s="262"/>
      <c r="I57" s="145"/>
      <c r="J57" s="5"/>
      <c r="K57" s="5"/>
      <c r="L57" s="5"/>
      <c r="M57" s="18"/>
      <c r="N57" s="5"/>
      <c r="O57" s="1"/>
      <c r="P57" s="1"/>
      <c r="Q57" s="1"/>
    </row>
    <row r="58" spans="1:34" ht="24.9" customHeight="1" x14ac:dyDescent="0.35">
      <c r="H58" s="202"/>
      <c r="I58" s="202"/>
      <c r="J58" s="5"/>
      <c r="K58" s="5"/>
      <c r="L58" s="5"/>
      <c r="M58" s="5"/>
      <c r="N58" s="5"/>
      <c r="O58" s="1"/>
      <c r="P58" s="1"/>
      <c r="Q58" s="1"/>
    </row>
    <row r="59" spans="1:34" ht="24.9" customHeight="1" x14ac:dyDescent="0.35">
      <c r="H59" s="202"/>
      <c r="I59" s="202"/>
      <c r="J59" s="5"/>
      <c r="K59" s="5"/>
      <c r="L59" s="5"/>
      <c r="M59" s="5"/>
      <c r="N59" s="5"/>
      <c r="O59" s="1"/>
      <c r="P59" s="1"/>
      <c r="Q59" s="1"/>
    </row>
    <row r="60" spans="1:34" ht="24.9" customHeight="1" x14ac:dyDescent="0.35">
      <c r="G60" s="202"/>
      <c r="H60" s="202"/>
      <c r="I60" s="202"/>
      <c r="J60" s="5"/>
      <c r="K60" s="5"/>
      <c r="L60" s="5"/>
      <c r="M60" s="5"/>
      <c r="N60" s="5"/>
      <c r="O60" s="1"/>
      <c r="P60" s="1"/>
      <c r="Q60" s="1"/>
    </row>
    <row r="61" spans="1:34" ht="24.9" customHeight="1" x14ac:dyDescent="0.35">
      <c r="A61" s="9"/>
      <c r="B61" s="5"/>
      <c r="C61" s="202"/>
      <c r="D61" s="202"/>
      <c r="E61" s="202"/>
      <c r="F61" s="202"/>
      <c r="G61" s="202"/>
      <c r="H61" s="202"/>
      <c r="I61" s="202"/>
      <c r="J61" s="5"/>
      <c r="K61" s="5"/>
      <c r="L61" s="5"/>
      <c r="M61" s="5"/>
      <c r="N61" s="5"/>
      <c r="O61" s="1"/>
      <c r="P61" s="1"/>
      <c r="Q61" s="1"/>
    </row>
    <row r="62" spans="1:34" ht="24.9" customHeight="1" x14ac:dyDescent="0.35">
      <c r="A62" s="6"/>
      <c r="B62" s="5"/>
      <c r="C62" s="202"/>
      <c r="D62" s="244"/>
      <c r="E62" s="202"/>
      <c r="F62" s="202"/>
      <c r="G62" s="202"/>
      <c r="H62" s="202"/>
      <c r="I62" s="202"/>
      <c r="J62" s="5"/>
      <c r="K62" s="5"/>
      <c r="L62" s="5"/>
      <c r="M62" s="5"/>
      <c r="N62" s="5"/>
      <c r="O62" s="1"/>
      <c r="P62" s="1"/>
      <c r="Q62" s="1"/>
    </row>
    <row r="63" spans="1:34" ht="24.9" customHeight="1" x14ac:dyDescent="0.35">
      <c r="A63" s="6"/>
      <c r="B63" s="5"/>
      <c r="C63" s="202"/>
      <c r="D63" s="202"/>
      <c r="E63" s="202"/>
      <c r="F63" s="202"/>
      <c r="G63" s="202"/>
      <c r="H63" s="202"/>
      <c r="I63" s="202"/>
      <c r="J63" s="5"/>
      <c r="K63" s="5"/>
      <c r="L63" s="5"/>
      <c r="M63" s="5"/>
      <c r="N63" s="5"/>
      <c r="O63" s="1"/>
      <c r="P63" s="1"/>
      <c r="Q63" s="1"/>
    </row>
    <row r="64" spans="1:34" ht="24.9" customHeight="1" x14ac:dyDescent="0.35">
      <c r="A64" s="6"/>
      <c r="B64" s="5"/>
      <c r="C64" s="23"/>
      <c r="D64" s="6"/>
      <c r="E64" s="6"/>
      <c r="F64" s="8"/>
      <c r="G64" s="8"/>
      <c r="H64" s="5"/>
      <c r="I64" s="5"/>
      <c r="J64" s="5"/>
      <c r="K64" s="5"/>
      <c r="L64" s="5"/>
      <c r="M64" s="5"/>
      <c r="N64" s="5"/>
      <c r="O64" s="1"/>
      <c r="P64" s="1"/>
      <c r="Q64" s="1"/>
    </row>
    <row r="65" spans="1:17" ht="24.9" customHeight="1" x14ac:dyDescent="0.35">
      <c r="A65" s="6"/>
      <c r="B65" s="5"/>
      <c r="C65" s="23"/>
      <c r="D65" s="6"/>
      <c r="E65" s="6"/>
      <c r="F65" s="8"/>
      <c r="G65" s="8"/>
      <c r="H65" s="5"/>
      <c r="I65" s="5"/>
      <c r="J65" s="5"/>
      <c r="K65" s="5"/>
      <c r="L65" s="5"/>
      <c r="M65" s="5"/>
      <c r="N65" s="5"/>
      <c r="O65" s="1"/>
      <c r="P65" s="1"/>
      <c r="Q65" s="1"/>
    </row>
    <row r="66" spans="1:17" ht="24.9" customHeight="1" x14ac:dyDescent="0.35">
      <c r="A66" s="17"/>
      <c r="B66" s="5"/>
      <c r="C66" s="6"/>
      <c r="D66" s="6"/>
      <c r="E66" s="6"/>
      <c r="F66" s="8"/>
      <c r="G66" s="8"/>
      <c r="H66" s="5"/>
      <c r="I66" s="5"/>
      <c r="J66" s="5"/>
      <c r="K66" s="5"/>
      <c r="L66" s="5"/>
      <c r="M66" s="5"/>
      <c r="N66" s="5"/>
      <c r="O66" s="1"/>
      <c r="P66" s="1"/>
      <c r="Q66" s="1"/>
    </row>
    <row r="67" spans="1:17" ht="24.9" customHeight="1" x14ac:dyDescent="0.35">
      <c r="A67" s="5"/>
      <c r="B67" s="5"/>
      <c r="C67" s="6"/>
      <c r="D67" s="6"/>
      <c r="E67" s="6"/>
      <c r="F67" s="8"/>
      <c r="G67" s="8"/>
      <c r="H67" s="5"/>
      <c r="I67" s="5"/>
      <c r="J67" s="5"/>
      <c r="K67" s="5"/>
      <c r="L67" s="5"/>
      <c r="M67" s="5"/>
      <c r="N67" s="5"/>
      <c r="O67" s="1"/>
      <c r="P67" s="1"/>
      <c r="Q67" s="1"/>
    </row>
    <row r="68" spans="1:17" ht="24.9" customHeight="1" x14ac:dyDescent="0.35">
      <c r="A68" s="5"/>
      <c r="B68" s="5"/>
      <c r="C68" s="6"/>
      <c r="D68" s="6"/>
      <c r="E68" s="6"/>
      <c r="F68" s="8"/>
      <c r="G68" s="8"/>
      <c r="H68" s="5"/>
      <c r="I68" s="5"/>
      <c r="J68" s="5"/>
      <c r="K68" s="5"/>
      <c r="L68" s="5"/>
      <c r="M68" s="5"/>
      <c r="N68" s="5"/>
      <c r="O68" s="1"/>
      <c r="P68" s="1"/>
      <c r="Q68" s="1"/>
    </row>
    <row r="69" spans="1:17" ht="24.9" customHeight="1" x14ac:dyDescent="0.35">
      <c r="A69" s="5"/>
      <c r="B69" s="5"/>
      <c r="C69" s="6"/>
      <c r="D69" s="6"/>
      <c r="E69" s="6"/>
      <c r="F69" s="8"/>
      <c r="G69" s="8"/>
      <c r="H69" s="5"/>
      <c r="I69" s="5"/>
      <c r="J69" s="5"/>
      <c r="K69" s="5"/>
      <c r="L69" s="5"/>
      <c r="M69" s="5"/>
      <c r="N69" s="5"/>
      <c r="O69" s="1"/>
      <c r="P69" s="1"/>
      <c r="Q69" s="1"/>
    </row>
    <row r="70" spans="1:17" ht="24.9" customHeight="1" x14ac:dyDescent="0.35">
      <c r="A70" s="5"/>
      <c r="B70" s="5"/>
      <c r="C70" s="6"/>
      <c r="D70" s="6"/>
      <c r="E70" s="6"/>
      <c r="F70" s="8"/>
      <c r="G70" s="8"/>
      <c r="H70" s="5"/>
      <c r="I70" s="5"/>
      <c r="J70" s="5"/>
      <c r="K70" s="5"/>
      <c r="L70" s="5"/>
      <c r="M70" s="5"/>
      <c r="N70" s="5"/>
      <c r="O70" s="1"/>
      <c r="P70" s="1"/>
      <c r="Q70" s="1"/>
    </row>
    <row r="71" spans="1:17" ht="24.9" customHeight="1" x14ac:dyDescent="0.35">
      <c r="A71" s="5"/>
      <c r="B71" s="5"/>
      <c r="C71" s="6"/>
      <c r="D71" s="6"/>
      <c r="E71" s="6"/>
      <c r="F71" s="8"/>
      <c r="G71" s="8"/>
      <c r="H71" s="5"/>
      <c r="I71" s="5"/>
      <c r="J71" s="5"/>
      <c r="K71" s="5"/>
      <c r="L71" s="5"/>
      <c r="M71" s="5"/>
      <c r="N71" s="5"/>
      <c r="O71" s="1"/>
      <c r="P71" s="1"/>
      <c r="Q71" s="1"/>
    </row>
    <row r="72" spans="1:17" ht="24.9" customHeight="1" x14ac:dyDescent="0.35">
      <c r="A72" s="5"/>
      <c r="B72" s="5"/>
      <c r="C72" s="6"/>
      <c r="D72" s="6"/>
      <c r="E72" s="6"/>
      <c r="F72" s="8"/>
      <c r="G72" s="8"/>
      <c r="H72" s="5"/>
      <c r="I72" s="5"/>
      <c r="J72" s="5"/>
      <c r="K72" s="5"/>
      <c r="L72" s="5"/>
      <c r="M72" s="5"/>
      <c r="N72" s="5"/>
      <c r="O72" s="1"/>
      <c r="P72" s="1"/>
      <c r="Q72" s="1"/>
    </row>
    <row r="73" spans="1:17" ht="24.9" customHeight="1" x14ac:dyDescent="0.35">
      <c r="A73" s="1"/>
      <c r="B73" s="1"/>
      <c r="C73" s="6"/>
      <c r="D73" s="6"/>
      <c r="E73" s="6"/>
      <c r="F73" s="4"/>
      <c r="G73" s="4"/>
      <c r="H73" s="5"/>
      <c r="I73" s="5"/>
      <c r="J73" s="5"/>
      <c r="K73" s="5"/>
      <c r="L73" s="5"/>
      <c r="M73" s="5"/>
      <c r="N73" s="5"/>
      <c r="O73" s="1"/>
      <c r="P73" s="1"/>
      <c r="Q73" s="1"/>
    </row>
    <row r="74" spans="1:17" ht="24.9" customHeight="1" x14ac:dyDescent="0.35">
      <c r="A74" s="1"/>
      <c r="B74" s="1"/>
      <c r="C74" s="6"/>
      <c r="D74" s="6"/>
      <c r="E74" s="6"/>
      <c r="F74" s="4"/>
      <c r="G74" s="4"/>
      <c r="H74" s="5"/>
      <c r="I74" s="5"/>
      <c r="J74" s="5"/>
      <c r="K74" s="5"/>
      <c r="L74" s="5"/>
      <c r="M74" s="5"/>
      <c r="N74" s="5"/>
      <c r="O74" s="1"/>
      <c r="P74" s="1"/>
      <c r="Q74" s="1"/>
    </row>
    <row r="75" spans="1:17" ht="24.9" customHeight="1" x14ac:dyDescent="0.35">
      <c r="A75" s="1"/>
      <c r="B75" s="1"/>
      <c r="C75" s="6"/>
      <c r="D75" s="6"/>
      <c r="E75" s="6"/>
      <c r="F75" s="4"/>
      <c r="G75" s="4"/>
      <c r="H75" s="5"/>
      <c r="I75" s="5"/>
      <c r="J75" s="5"/>
      <c r="K75" s="5"/>
      <c r="L75" s="5"/>
      <c r="M75" s="5"/>
      <c r="N75" s="5"/>
      <c r="O75" s="1"/>
      <c r="P75" s="1"/>
      <c r="Q75" s="1"/>
    </row>
    <row r="76" spans="1:17" ht="24.9" customHeight="1" x14ac:dyDescent="0.35">
      <c r="A76" s="1"/>
      <c r="B76" s="1"/>
      <c r="C76" s="6"/>
      <c r="D76" s="6"/>
      <c r="E76" s="6"/>
      <c r="F76" s="4"/>
      <c r="G76" s="4"/>
      <c r="H76" s="5"/>
      <c r="I76" s="5"/>
      <c r="J76" s="5"/>
      <c r="K76" s="5"/>
      <c r="L76" s="5"/>
      <c r="M76" s="5"/>
      <c r="N76" s="5"/>
      <c r="O76" s="1"/>
      <c r="P76" s="1"/>
      <c r="Q76" s="1"/>
    </row>
    <row r="77" spans="1:17" ht="24.9" customHeight="1" x14ac:dyDescent="0.35">
      <c r="A77" s="5"/>
      <c r="B77" s="5"/>
      <c r="C77" s="6"/>
      <c r="D77" s="6"/>
      <c r="E77" s="6"/>
      <c r="F77" s="8"/>
      <c r="G77" s="8"/>
      <c r="H77" s="5"/>
      <c r="I77" s="5"/>
      <c r="J77" s="5"/>
      <c r="K77" s="5"/>
      <c r="L77" s="5"/>
      <c r="M77" s="5"/>
      <c r="N77" s="5"/>
      <c r="O77" s="1"/>
      <c r="P77" s="1"/>
      <c r="Q77" s="1"/>
    </row>
    <row r="78" spans="1:17" ht="24.9" customHeight="1" x14ac:dyDescent="0.35">
      <c r="A78" s="1"/>
      <c r="B78" s="1"/>
      <c r="C78" s="6"/>
      <c r="D78" s="6"/>
      <c r="E78" s="6"/>
      <c r="F78" s="4"/>
      <c r="G78" s="4"/>
      <c r="H78" s="5"/>
      <c r="I78" s="5"/>
      <c r="J78" s="5"/>
      <c r="K78" s="5"/>
      <c r="L78" s="5"/>
      <c r="M78" s="5"/>
      <c r="N78" s="5"/>
      <c r="O78" s="1"/>
      <c r="P78" s="1"/>
      <c r="Q78" s="1"/>
    </row>
    <row r="79" spans="1:17" ht="24.9" customHeight="1" x14ac:dyDescent="0.35">
      <c r="A79" s="1"/>
      <c r="B79" s="1"/>
      <c r="C79" s="6"/>
      <c r="D79" s="6"/>
      <c r="E79" s="6"/>
      <c r="F79" s="4"/>
      <c r="G79" s="4"/>
      <c r="H79" s="5"/>
      <c r="I79" s="5"/>
      <c r="J79" s="5"/>
      <c r="K79" s="5"/>
      <c r="L79" s="5"/>
      <c r="M79" s="5"/>
      <c r="N79" s="5"/>
      <c r="O79" s="1"/>
      <c r="P79" s="1"/>
      <c r="Q79" s="1"/>
    </row>
    <row r="80" spans="1:17" ht="24.9" customHeight="1" x14ac:dyDescent="0.35">
      <c r="A80" s="1"/>
      <c r="B80" s="1"/>
      <c r="C80" s="6"/>
      <c r="D80" s="6"/>
      <c r="E80" s="6"/>
      <c r="F80" s="4"/>
      <c r="G80" s="4"/>
      <c r="H80" s="5"/>
      <c r="I80" s="5"/>
      <c r="J80" s="5"/>
      <c r="K80" s="5"/>
      <c r="L80" s="5"/>
      <c r="M80" s="5"/>
      <c r="N80" s="5"/>
      <c r="O80" s="1"/>
      <c r="P80" s="1"/>
      <c r="Q80" s="1"/>
    </row>
    <row r="81" spans="1:17" ht="24.9" customHeight="1" x14ac:dyDescent="0.35">
      <c r="A81" s="1"/>
      <c r="B81" s="1"/>
      <c r="C81" s="6"/>
      <c r="D81" s="6"/>
      <c r="E81" s="6"/>
      <c r="F81" s="4"/>
      <c r="G81" s="4"/>
      <c r="H81" s="5"/>
      <c r="I81" s="5"/>
      <c r="J81" s="5"/>
      <c r="K81" s="5"/>
      <c r="L81" s="5"/>
      <c r="M81" s="5"/>
      <c r="N81" s="5"/>
      <c r="O81" s="1"/>
      <c r="P81" s="1"/>
      <c r="Q81" s="1"/>
    </row>
    <row r="82" spans="1:17" ht="24.9" customHeight="1" x14ac:dyDescent="0.35">
      <c r="A82" s="1"/>
      <c r="B82" s="1"/>
      <c r="C82" s="6"/>
      <c r="D82" s="6"/>
      <c r="E82" s="6"/>
      <c r="F82" s="4"/>
      <c r="G82" s="4"/>
      <c r="H82" s="5"/>
      <c r="I82" s="5"/>
      <c r="J82" s="5"/>
      <c r="K82" s="5"/>
      <c r="L82" s="5"/>
      <c r="M82" s="5"/>
      <c r="N82" s="5"/>
      <c r="O82" s="1"/>
      <c r="P82" s="1"/>
      <c r="Q82" s="1"/>
    </row>
    <row r="83" spans="1:17" ht="24.9" customHeight="1" x14ac:dyDescent="0.35">
      <c r="A83" s="1"/>
      <c r="B83" s="1"/>
      <c r="C83" s="6"/>
      <c r="D83" s="6"/>
      <c r="E83" s="6"/>
      <c r="F83" s="4"/>
      <c r="G83" s="4"/>
      <c r="H83" s="5"/>
      <c r="I83" s="5"/>
      <c r="J83" s="5"/>
      <c r="K83" s="5"/>
      <c r="L83" s="5"/>
      <c r="M83" s="5"/>
      <c r="N83" s="5"/>
      <c r="O83" s="1"/>
      <c r="P83" s="1"/>
      <c r="Q83" s="1"/>
    </row>
    <row r="84" spans="1:17" ht="24.9" customHeight="1" x14ac:dyDescent="0.35">
      <c r="A84" s="1"/>
      <c r="B84" s="1"/>
      <c r="C84" s="6"/>
      <c r="D84" s="6"/>
      <c r="E84" s="6"/>
      <c r="F84" s="4"/>
      <c r="G84" s="4"/>
      <c r="H84" s="5"/>
      <c r="I84" s="5"/>
      <c r="J84" s="5"/>
      <c r="K84" s="5"/>
      <c r="L84" s="5"/>
      <c r="M84" s="5"/>
      <c r="N84" s="5"/>
      <c r="O84" s="1"/>
      <c r="P84" s="1"/>
      <c r="Q84" s="1"/>
    </row>
    <row r="85" spans="1:17" ht="24.9" customHeight="1" x14ac:dyDescent="0.35">
      <c r="A85" s="1"/>
      <c r="B85" s="1"/>
      <c r="C85" s="6"/>
      <c r="D85" s="6"/>
      <c r="E85" s="6"/>
      <c r="F85" s="4"/>
      <c r="G85" s="4"/>
      <c r="H85" s="5"/>
      <c r="I85" s="5"/>
      <c r="J85" s="5"/>
      <c r="K85" s="5"/>
      <c r="L85" s="5"/>
      <c r="M85" s="5"/>
      <c r="N85" s="5"/>
      <c r="O85" s="1"/>
      <c r="P85" s="1"/>
      <c r="Q85" s="1"/>
    </row>
    <row r="86" spans="1:17" ht="24.9" customHeight="1" x14ac:dyDescent="0.35">
      <c r="A86" s="1"/>
      <c r="B86" s="1"/>
      <c r="C86" s="6"/>
      <c r="D86" s="6"/>
      <c r="E86" s="6"/>
      <c r="F86" s="4"/>
      <c r="G86" s="4"/>
      <c r="H86" s="5"/>
      <c r="I86" s="5"/>
      <c r="J86" s="5"/>
      <c r="K86" s="5"/>
      <c r="L86" s="5"/>
      <c r="M86" s="5"/>
      <c r="N86" s="5"/>
      <c r="O86" s="1"/>
      <c r="P86" s="1"/>
      <c r="Q86" s="1"/>
    </row>
    <row r="87" spans="1:17" ht="24.9" customHeight="1" x14ac:dyDescent="0.35">
      <c r="A87" s="1"/>
      <c r="B87" s="1"/>
      <c r="C87" s="6"/>
      <c r="D87" s="6"/>
      <c r="E87" s="6"/>
      <c r="F87" s="4"/>
      <c r="G87" s="4"/>
      <c r="H87" s="5"/>
      <c r="I87" s="21"/>
      <c r="J87" s="5"/>
      <c r="K87" s="5"/>
      <c r="L87" s="5"/>
      <c r="M87" s="5"/>
      <c r="N87" s="5"/>
      <c r="O87" s="1"/>
      <c r="P87" s="1"/>
      <c r="Q87" s="1"/>
    </row>
    <row r="88" spans="1:17" ht="24.9" customHeight="1" x14ac:dyDescent="0.35">
      <c r="A88" s="1"/>
      <c r="B88" s="1"/>
      <c r="C88" s="6"/>
      <c r="D88" s="6"/>
      <c r="E88" s="6"/>
      <c r="F88" s="4"/>
      <c r="G88" s="4"/>
      <c r="H88" s="5"/>
      <c r="I88" s="21"/>
      <c r="J88" s="5"/>
      <c r="K88" s="5"/>
      <c r="L88" s="5"/>
      <c r="M88" s="5"/>
      <c r="N88" s="5"/>
      <c r="O88" s="1"/>
      <c r="P88" s="1"/>
      <c r="Q88" s="1"/>
    </row>
    <row r="89" spans="1:17" ht="24.9" customHeight="1" x14ac:dyDescent="0.35">
      <c r="A89" s="1"/>
      <c r="B89" s="1"/>
      <c r="C89" s="6"/>
      <c r="D89" s="6"/>
      <c r="E89" s="6"/>
      <c r="F89" s="4"/>
      <c r="G89" s="4"/>
      <c r="H89" s="5"/>
      <c r="I89" s="21"/>
      <c r="K89" s="5"/>
      <c r="L89" s="5"/>
      <c r="M89" s="5"/>
      <c r="N89" s="5"/>
      <c r="O89" s="1"/>
      <c r="P89" s="1"/>
      <c r="Q89" s="1"/>
    </row>
    <row r="90" spans="1:17" ht="18" x14ac:dyDescent="0.35">
      <c r="A90" s="1"/>
      <c r="B90" s="1"/>
      <c r="C90" s="6"/>
      <c r="D90" s="6"/>
      <c r="E90" s="6"/>
      <c r="F90" s="4"/>
      <c r="G90" s="4"/>
      <c r="H90" s="5"/>
      <c r="I90" s="23"/>
      <c r="J90" s="5"/>
      <c r="K90" s="5"/>
      <c r="L90" s="5"/>
      <c r="M90" s="5"/>
      <c r="N90" s="5"/>
      <c r="O90" s="1"/>
      <c r="P90" s="1"/>
      <c r="Q90" s="1"/>
    </row>
    <row r="91" spans="1:17" ht="18" x14ac:dyDescent="0.35">
      <c r="A91" s="1"/>
      <c r="B91" s="1"/>
      <c r="C91" s="6"/>
      <c r="D91" s="6"/>
      <c r="E91" s="6"/>
      <c r="F91" s="4"/>
      <c r="G91" s="4"/>
      <c r="H91" s="5"/>
      <c r="I91" s="5"/>
      <c r="J91" s="5"/>
      <c r="K91" s="5"/>
      <c r="L91" s="5"/>
      <c r="M91" s="5"/>
      <c r="N91" s="5"/>
      <c r="O91" s="1"/>
      <c r="P91" s="1"/>
      <c r="Q91" s="1"/>
    </row>
    <row r="92" spans="1:17" ht="18" x14ac:dyDescent="0.35">
      <c r="A92" s="1"/>
      <c r="B92" s="1"/>
      <c r="C92" s="6"/>
      <c r="D92" s="6"/>
      <c r="E92" s="6"/>
      <c r="F92" s="4"/>
      <c r="G92" s="4"/>
      <c r="H92" s="5"/>
      <c r="I92" s="5"/>
      <c r="J92" s="5"/>
      <c r="K92" s="5"/>
      <c r="L92" s="5"/>
      <c r="M92" s="5"/>
      <c r="N92" s="5"/>
      <c r="O92" s="1"/>
      <c r="P92" s="1"/>
      <c r="Q92" s="1"/>
    </row>
    <row r="93" spans="1:17" ht="18" x14ac:dyDescent="0.35">
      <c r="A93" s="1"/>
      <c r="B93" s="1"/>
      <c r="C93" s="6"/>
      <c r="D93" s="6"/>
      <c r="E93" s="6"/>
      <c r="F93" s="4"/>
      <c r="G93" s="4"/>
      <c r="H93" s="5"/>
      <c r="I93" s="5"/>
      <c r="J93" s="5"/>
      <c r="K93" s="5"/>
      <c r="L93" s="5"/>
      <c r="M93" s="5"/>
      <c r="N93" s="5"/>
      <c r="O93" s="1"/>
      <c r="P93" s="1"/>
      <c r="Q93" s="1"/>
    </row>
    <row r="94" spans="1:17" ht="18" x14ac:dyDescent="0.35">
      <c r="A94" s="1"/>
      <c r="B94" s="1"/>
      <c r="C94" s="6"/>
      <c r="D94" s="6"/>
      <c r="E94" s="6"/>
      <c r="F94" s="4"/>
      <c r="G94" s="4"/>
      <c r="H94" s="5"/>
      <c r="I94" s="5"/>
      <c r="J94" s="5"/>
      <c r="K94" s="5"/>
      <c r="L94" s="5"/>
      <c r="M94" s="5"/>
      <c r="N94" s="5"/>
      <c r="O94" s="1"/>
      <c r="P94" s="1"/>
      <c r="Q94" s="1"/>
    </row>
    <row r="95" spans="1:17" ht="18" x14ac:dyDescent="0.35">
      <c r="A95" s="1"/>
      <c r="B95" s="1"/>
      <c r="C95" s="6"/>
      <c r="D95" s="6"/>
      <c r="E95" s="6"/>
      <c r="F95" s="4"/>
      <c r="G95" s="4"/>
      <c r="H95" s="5"/>
      <c r="I95" s="5"/>
      <c r="J95" s="5"/>
      <c r="K95" s="5"/>
      <c r="L95" s="5"/>
      <c r="M95" s="5"/>
      <c r="N95" s="5"/>
      <c r="O95" s="1"/>
      <c r="P95" s="1"/>
      <c r="Q95" s="1"/>
    </row>
    <row r="96" spans="1:17" ht="18" x14ac:dyDescent="0.35">
      <c r="A96" s="1"/>
      <c r="B96" s="1"/>
      <c r="C96" s="6"/>
      <c r="D96" s="6"/>
      <c r="E96" s="6"/>
      <c r="F96" s="4"/>
      <c r="G96" s="4"/>
      <c r="H96" s="5"/>
      <c r="I96" s="5"/>
      <c r="J96" s="5"/>
      <c r="K96" s="5"/>
      <c r="L96" s="5"/>
      <c r="M96" s="5"/>
      <c r="N96" s="5"/>
      <c r="O96" s="1"/>
      <c r="P96" s="1"/>
      <c r="Q96" s="1"/>
    </row>
    <row r="97" spans="1:17" ht="18" x14ac:dyDescent="0.35">
      <c r="A97" s="1"/>
      <c r="B97" s="1"/>
      <c r="C97" s="6"/>
      <c r="D97" s="6"/>
      <c r="E97" s="6"/>
      <c r="F97" s="4"/>
      <c r="G97" s="4"/>
      <c r="H97" s="5"/>
      <c r="I97" s="5"/>
      <c r="J97" s="5"/>
      <c r="K97" s="5"/>
      <c r="L97" s="5"/>
      <c r="M97" s="5"/>
      <c r="N97" s="5"/>
      <c r="O97" s="1"/>
      <c r="P97" s="1"/>
      <c r="Q97" s="1"/>
    </row>
    <row r="98" spans="1:17" ht="18" x14ac:dyDescent="0.35">
      <c r="A98" s="1"/>
      <c r="B98" s="1"/>
      <c r="C98" s="6"/>
      <c r="D98" s="6"/>
      <c r="E98" s="6"/>
      <c r="F98" s="4"/>
      <c r="G98" s="4"/>
      <c r="H98" s="5"/>
      <c r="I98" s="5"/>
      <c r="J98" s="5"/>
      <c r="K98" s="5"/>
      <c r="L98" s="5"/>
      <c r="M98" s="5"/>
      <c r="N98" s="5"/>
      <c r="O98" s="1"/>
      <c r="P98" s="1"/>
      <c r="Q98" s="1"/>
    </row>
    <row r="99" spans="1:17" ht="18" x14ac:dyDescent="0.35">
      <c r="A99" s="1"/>
      <c r="B99" s="1"/>
      <c r="C99" s="6"/>
      <c r="D99" s="6"/>
      <c r="E99" s="6"/>
      <c r="F99" s="4"/>
      <c r="G99" s="4"/>
      <c r="H99" s="5"/>
      <c r="I99" s="5"/>
      <c r="J99" s="5"/>
      <c r="K99" s="5"/>
      <c r="L99" s="5"/>
      <c r="M99" s="5"/>
      <c r="N99" s="5"/>
      <c r="O99" s="1"/>
      <c r="P99" s="1"/>
      <c r="Q99" s="1"/>
    </row>
    <row r="100" spans="1:17" ht="18" x14ac:dyDescent="0.35">
      <c r="A100" s="1"/>
      <c r="B100" s="1"/>
      <c r="C100" s="6"/>
      <c r="D100" s="6"/>
      <c r="E100" s="6"/>
      <c r="F100" s="4"/>
      <c r="G100" s="4"/>
      <c r="H100" s="5"/>
      <c r="I100" s="5"/>
      <c r="J100" s="5"/>
      <c r="K100" s="5"/>
      <c r="L100" s="5"/>
      <c r="M100" s="5"/>
      <c r="N100" s="5"/>
      <c r="O100" s="1"/>
      <c r="P100" s="1"/>
      <c r="Q100" s="1"/>
    </row>
    <row r="101" spans="1:17" ht="18" x14ac:dyDescent="0.35">
      <c r="A101" s="1"/>
      <c r="B101" s="1"/>
      <c r="C101" s="6"/>
      <c r="D101" s="6"/>
      <c r="E101" s="6"/>
      <c r="F101" s="4"/>
      <c r="G101" s="4"/>
      <c r="H101" s="5"/>
      <c r="I101" s="5"/>
      <c r="J101" s="5"/>
      <c r="K101" s="5"/>
      <c r="L101" s="5"/>
      <c r="M101" s="5"/>
      <c r="N101" s="5"/>
      <c r="O101" s="1"/>
      <c r="P101" s="1"/>
      <c r="Q101" s="1"/>
    </row>
    <row r="102" spans="1:17" ht="18" x14ac:dyDescent="0.35">
      <c r="A102" s="1"/>
      <c r="B102" s="1"/>
      <c r="C102" s="6"/>
      <c r="D102" s="6"/>
      <c r="E102" s="6"/>
      <c r="F102" s="4"/>
      <c r="G102" s="4"/>
      <c r="H102" s="5"/>
      <c r="I102" s="5"/>
      <c r="J102" s="5"/>
      <c r="K102" s="5"/>
      <c r="L102" s="5"/>
      <c r="M102" s="5"/>
      <c r="N102" s="5"/>
      <c r="O102" s="1"/>
      <c r="P102" s="1"/>
      <c r="Q102" s="1"/>
    </row>
    <row r="103" spans="1:17" ht="18" x14ac:dyDescent="0.35">
      <c r="A103" s="1"/>
      <c r="B103" s="1"/>
      <c r="C103" s="6"/>
      <c r="D103" s="6"/>
      <c r="E103" s="6"/>
      <c r="F103" s="4"/>
      <c r="G103" s="4"/>
      <c r="H103" s="5"/>
      <c r="I103" s="5"/>
      <c r="J103" s="5"/>
      <c r="K103" s="5"/>
      <c r="L103" s="5"/>
      <c r="M103" s="5"/>
      <c r="N103" s="5"/>
      <c r="O103" s="1"/>
      <c r="P103" s="1"/>
      <c r="Q103" s="1"/>
    </row>
    <row r="104" spans="1:17" ht="18" x14ac:dyDescent="0.35">
      <c r="A104" s="1"/>
      <c r="B104" s="1"/>
      <c r="C104" s="6"/>
      <c r="D104" s="6"/>
      <c r="E104" s="6"/>
      <c r="F104" s="4"/>
      <c r="G104" s="4"/>
      <c r="H104" s="5"/>
      <c r="I104" s="5"/>
      <c r="J104" s="5"/>
      <c r="K104" s="5"/>
      <c r="L104" s="5"/>
      <c r="M104" s="5"/>
      <c r="N104" s="5"/>
      <c r="O104" s="1"/>
      <c r="P104" s="1"/>
      <c r="Q104" s="1"/>
    </row>
    <row r="105" spans="1:17" ht="18" x14ac:dyDescent="0.35">
      <c r="A105" s="1"/>
      <c r="B105" s="1"/>
      <c r="C105" s="6"/>
      <c r="D105" s="6"/>
      <c r="E105" s="6"/>
      <c r="F105" s="4"/>
      <c r="G105" s="4"/>
      <c r="H105" s="5"/>
      <c r="I105" s="5"/>
      <c r="J105" s="5"/>
      <c r="K105" s="5"/>
      <c r="L105" s="5"/>
      <c r="M105" s="5"/>
      <c r="N105" s="5"/>
      <c r="O105" s="1"/>
      <c r="P105" s="1"/>
      <c r="Q105" s="1"/>
    </row>
    <row r="106" spans="1:17" ht="18" x14ac:dyDescent="0.35">
      <c r="A106" s="1"/>
      <c r="B106" s="1"/>
      <c r="C106" s="6"/>
      <c r="D106" s="6"/>
      <c r="E106" s="6"/>
      <c r="F106" s="4"/>
      <c r="G106" s="4"/>
      <c r="H106" s="5"/>
      <c r="I106" s="5"/>
      <c r="J106" s="5"/>
      <c r="K106" s="5"/>
      <c r="L106" s="5"/>
      <c r="M106" s="5"/>
      <c r="N106" s="5"/>
      <c r="O106" s="1"/>
      <c r="P106" s="1"/>
      <c r="Q106" s="1"/>
    </row>
    <row r="107" spans="1:17" ht="18" x14ac:dyDescent="0.35">
      <c r="A107" s="1"/>
      <c r="B107" s="1"/>
      <c r="C107" s="7"/>
      <c r="D107" s="7"/>
      <c r="E107" s="7"/>
      <c r="F107" s="3"/>
      <c r="G107" s="3"/>
      <c r="H107" s="1"/>
      <c r="I107" s="5"/>
      <c r="J107" s="5"/>
      <c r="K107" s="5"/>
      <c r="L107" s="5"/>
      <c r="M107" s="5"/>
      <c r="N107" s="5"/>
      <c r="O107" s="1"/>
      <c r="P107" s="1"/>
      <c r="Q107" s="1"/>
    </row>
    <row r="108" spans="1:17" ht="18" x14ac:dyDescent="0.35">
      <c r="A108" s="1"/>
      <c r="B108" s="1"/>
      <c r="C108" s="7"/>
      <c r="D108" s="7"/>
      <c r="E108" s="7"/>
      <c r="F108" s="3"/>
      <c r="G108" s="3"/>
      <c r="H108" s="1"/>
      <c r="I108" s="5"/>
      <c r="J108" s="5"/>
      <c r="K108" s="5"/>
      <c r="L108" s="5"/>
      <c r="M108" s="5"/>
      <c r="N108" s="5"/>
      <c r="O108" s="1"/>
      <c r="P108" s="1"/>
      <c r="Q108" s="1"/>
    </row>
    <row r="109" spans="1:17" ht="18" x14ac:dyDescent="0.35">
      <c r="A109" s="1"/>
      <c r="B109" s="1"/>
      <c r="C109" s="7"/>
      <c r="D109" s="7"/>
      <c r="E109" s="7"/>
      <c r="F109" s="3"/>
      <c r="G109" s="3"/>
      <c r="H109" s="1"/>
      <c r="I109" s="5"/>
      <c r="J109" s="5"/>
      <c r="K109" s="5"/>
      <c r="L109" s="5"/>
      <c r="M109" s="5"/>
      <c r="N109" s="5"/>
      <c r="O109" s="1"/>
      <c r="P109" s="1"/>
      <c r="Q109" s="1"/>
    </row>
    <row r="110" spans="1:17" ht="18" x14ac:dyDescent="0.35">
      <c r="A110" s="1"/>
      <c r="B110" s="1"/>
      <c r="C110" s="7"/>
      <c r="D110" s="7"/>
      <c r="E110" s="7"/>
      <c r="F110" s="3"/>
      <c r="G110" s="3"/>
      <c r="H110" s="1"/>
      <c r="I110" s="5"/>
      <c r="J110" s="5"/>
      <c r="K110" s="5"/>
      <c r="L110" s="5"/>
      <c r="M110" s="5"/>
      <c r="N110" s="5"/>
      <c r="O110" s="1"/>
      <c r="P110" s="1"/>
      <c r="Q110" s="1"/>
    </row>
    <row r="111" spans="1:17" ht="18" x14ac:dyDescent="0.35">
      <c r="A111" s="1"/>
      <c r="B111" s="1"/>
      <c r="C111" s="7"/>
      <c r="D111" s="7"/>
      <c r="E111" s="7"/>
      <c r="F111" s="3"/>
      <c r="G111" s="3"/>
      <c r="H111" s="1"/>
      <c r="I111" s="5"/>
      <c r="J111" s="5"/>
      <c r="K111" s="5"/>
      <c r="L111" s="5"/>
      <c r="M111" s="5"/>
      <c r="N111" s="5"/>
      <c r="O111" s="1"/>
      <c r="P111" s="1"/>
      <c r="Q111" s="1"/>
    </row>
    <row r="112" spans="1:17" ht="18" x14ac:dyDescent="0.35">
      <c r="A112" s="1"/>
      <c r="B112" s="1"/>
      <c r="C112" s="7"/>
      <c r="D112" s="7"/>
      <c r="E112" s="7"/>
      <c r="F112" s="3"/>
      <c r="G112" s="3"/>
      <c r="H112" s="1"/>
      <c r="I112" s="5"/>
      <c r="J112" s="5"/>
      <c r="K112" s="5"/>
      <c r="L112" s="5"/>
      <c r="M112" s="5"/>
      <c r="N112" s="5"/>
      <c r="O112" s="1"/>
      <c r="P112" s="1"/>
      <c r="Q112" s="1"/>
    </row>
    <row r="113" spans="1:17" ht="18" x14ac:dyDescent="0.35">
      <c r="A113" s="1"/>
      <c r="B113" s="1"/>
      <c r="C113" s="7"/>
      <c r="D113" s="7"/>
      <c r="E113" s="7"/>
      <c r="F113" s="3"/>
      <c r="G113" s="3"/>
      <c r="H113" s="1"/>
      <c r="I113" s="5"/>
      <c r="J113" s="5"/>
      <c r="K113" s="5"/>
      <c r="L113" s="5"/>
      <c r="M113" s="5"/>
      <c r="N113" s="5"/>
      <c r="O113" s="1"/>
      <c r="P113" s="1"/>
      <c r="Q113" s="1"/>
    </row>
    <row r="114" spans="1:17" ht="18" x14ac:dyDescent="0.35">
      <c r="A114" s="1"/>
      <c r="B114" s="1"/>
      <c r="C114" s="3"/>
      <c r="D114" s="3"/>
      <c r="E114" s="3"/>
      <c r="F114" s="3"/>
      <c r="G114" s="3"/>
      <c r="H114" s="1"/>
      <c r="I114" s="5"/>
      <c r="J114" s="5"/>
      <c r="K114" s="5"/>
      <c r="L114" s="5"/>
      <c r="M114" s="5"/>
      <c r="N114" s="5"/>
      <c r="O114" s="1"/>
      <c r="P114" s="1"/>
      <c r="Q114" s="1"/>
    </row>
    <row r="115" spans="1:17" ht="18" x14ac:dyDescent="0.35">
      <c r="A115" s="1"/>
      <c r="B115" s="1"/>
      <c r="C115" s="3"/>
      <c r="D115" s="3"/>
      <c r="E115" s="3"/>
      <c r="F115" s="3"/>
      <c r="G115" s="3"/>
      <c r="H115" s="1"/>
      <c r="I115" s="5"/>
      <c r="J115" s="5"/>
      <c r="K115" s="5"/>
      <c r="L115" s="5"/>
      <c r="M115" s="5"/>
      <c r="N115" s="5"/>
      <c r="O115" s="1"/>
      <c r="P115" s="1"/>
      <c r="Q115" s="1"/>
    </row>
    <row r="116" spans="1:17" ht="18" x14ac:dyDescent="0.35">
      <c r="A116" s="1"/>
      <c r="B116" s="1"/>
      <c r="C116" s="3"/>
      <c r="D116" s="3"/>
      <c r="E116" s="3"/>
      <c r="F116" s="3"/>
      <c r="G116" s="3"/>
      <c r="H116" s="1"/>
      <c r="I116" s="5"/>
      <c r="J116" s="5"/>
      <c r="K116" s="5"/>
      <c r="L116" s="5"/>
      <c r="M116" s="5"/>
      <c r="N116" s="5"/>
      <c r="O116" s="1"/>
      <c r="P116" s="1"/>
      <c r="Q116" s="1"/>
    </row>
    <row r="117" spans="1:17" ht="18" x14ac:dyDescent="0.35">
      <c r="A117" s="1"/>
      <c r="B117" s="1"/>
      <c r="C117" s="3"/>
      <c r="D117" s="3"/>
      <c r="E117" s="3"/>
      <c r="F117" s="3"/>
      <c r="G117" s="3"/>
      <c r="H117" s="1"/>
      <c r="I117" s="5"/>
      <c r="J117" s="5"/>
      <c r="K117" s="5"/>
      <c r="L117" s="5"/>
      <c r="M117" s="5"/>
      <c r="N117" s="5"/>
      <c r="O117" s="1"/>
      <c r="P117" s="1"/>
      <c r="Q117" s="1"/>
    </row>
    <row r="118" spans="1:17" ht="18" x14ac:dyDescent="0.35">
      <c r="A118" s="1"/>
      <c r="B118" s="1"/>
      <c r="C118" s="3"/>
      <c r="D118" s="3"/>
      <c r="E118" s="3"/>
      <c r="F118" s="3"/>
      <c r="G118" s="3"/>
      <c r="H118" s="1"/>
      <c r="I118" s="5"/>
      <c r="J118" s="5"/>
      <c r="K118" s="5"/>
      <c r="L118" s="5"/>
      <c r="M118" s="5"/>
      <c r="N118" s="5"/>
      <c r="O118" s="1"/>
      <c r="P118" s="1"/>
      <c r="Q118" s="1"/>
    </row>
    <row r="119" spans="1:17" ht="18" x14ac:dyDescent="0.35">
      <c r="A119" s="1"/>
      <c r="B119" s="1"/>
      <c r="C119" s="3"/>
      <c r="D119" s="3"/>
      <c r="E119" s="3"/>
      <c r="F119" s="3"/>
      <c r="G119" s="3"/>
      <c r="H119" s="1"/>
      <c r="I119" s="5"/>
      <c r="J119" s="5"/>
      <c r="K119" s="5"/>
      <c r="L119" s="5"/>
      <c r="M119" s="5"/>
      <c r="N119" s="5"/>
      <c r="O119" s="1"/>
      <c r="P119" s="1"/>
      <c r="Q119" s="1"/>
    </row>
    <row r="120" spans="1:17" ht="18" x14ac:dyDescent="0.35">
      <c r="A120" s="1"/>
      <c r="B120" s="1"/>
      <c r="C120" s="3"/>
      <c r="D120" s="3"/>
      <c r="E120" s="3"/>
      <c r="F120" s="3"/>
      <c r="G120" s="3"/>
      <c r="H120" s="1"/>
      <c r="I120" s="1"/>
      <c r="J120" s="1"/>
      <c r="K120" s="1"/>
      <c r="L120" s="1"/>
      <c r="M120" s="1"/>
      <c r="N120" s="1"/>
      <c r="O120" s="1"/>
      <c r="P120" s="1"/>
      <c r="Q120" s="1"/>
    </row>
    <row r="121" spans="1:17" ht="18" x14ac:dyDescent="0.35">
      <c r="A121" s="1"/>
      <c r="B121" s="1"/>
      <c r="C121" s="3"/>
      <c r="D121" s="3"/>
      <c r="E121" s="3"/>
      <c r="F121" s="3"/>
      <c r="G121" s="3"/>
      <c r="H121" s="1"/>
      <c r="I121" s="1"/>
      <c r="J121" s="1"/>
      <c r="K121" s="1"/>
      <c r="L121" s="1"/>
      <c r="M121" s="1"/>
      <c r="N121" s="1"/>
      <c r="O121" s="1"/>
      <c r="P121" s="1"/>
      <c r="Q121" s="1"/>
    </row>
    <row r="122" spans="1:17" ht="18" x14ac:dyDescent="0.35">
      <c r="A122" s="1"/>
      <c r="B122" s="1"/>
      <c r="C122" s="3"/>
      <c r="D122" s="3"/>
      <c r="E122" s="3"/>
      <c r="F122" s="3"/>
      <c r="G122" s="3"/>
      <c r="H122" s="1"/>
      <c r="I122" s="1"/>
      <c r="J122" s="1"/>
      <c r="K122" s="1"/>
      <c r="L122" s="1"/>
      <c r="M122" s="1"/>
      <c r="N122" s="1"/>
      <c r="O122" s="1"/>
      <c r="P122" s="1"/>
      <c r="Q122" s="1"/>
    </row>
    <row r="123" spans="1:17" ht="18" x14ac:dyDescent="0.35">
      <c r="A123" s="1"/>
      <c r="B123" s="1"/>
      <c r="C123" s="3"/>
      <c r="D123" s="3"/>
      <c r="E123" s="3"/>
      <c r="F123" s="3"/>
      <c r="G123" s="3"/>
      <c r="H123" s="1"/>
      <c r="I123" s="1"/>
      <c r="J123" s="1"/>
      <c r="K123" s="1"/>
      <c r="L123" s="1"/>
      <c r="M123" s="1"/>
      <c r="N123" s="1"/>
      <c r="O123" s="1"/>
      <c r="P123" s="1"/>
      <c r="Q123" s="1"/>
    </row>
    <row r="124" spans="1:17" ht="18" x14ac:dyDescent="0.35">
      <c r="A124" s="1"/>
      <c r="B124" s="1"/>
      <c r="C124" s="3"/>
      <c r="D124" s="3"/>
      <c r="E124" s="3"/>
      <c r="F124" s="3"/>
      <c r="G124" s="3"/>
      <c r="H124" s="1"/>
      <c r="I124" s="1"/>
      <c r="J124" s="1"/>
      <c r="K124" s="1"/>
      <c r="L124" s="1"/>
      <c r="M124" s="1"/>
      <c r="N124" s="1"/>
      <c r="O124" s="1"/>
      <c r="P124" s="1"/>
      <c r="Q124" s="1"/>
    </row>
    <row r="125" spans="1:17" ht="18" x14ac:dyDescent="0.35">
      <c r="A125" s="1"/>
      <c r="B125" s="1"/>
      <c r="C125" s="3"/>
      <c r="D125" s="3"/>
      <c r="E125" s="3"/>
      <c r="F125" s="3"/>
      <c r="G125" s="3"/>
      <c r="H125" s="1"/>
      <c r="I125" s="1"/>
      <c r="J125" s="1"/>
      <c r="K125" s="1"/>
      <c r="L125" s="1"/>
      <c r="M125" s="1"/>
      <c r="N125" s="1"/>
      <c r="O125" s="1"/>
      <c r="P125" s="1"/>
      <c r="Q125" s="1"/>
    </row>
    <row r="126" spans="1:17" ht="18" x14ac:dyDescent="0.35">
      <c r="A126" s="1"/>
      <c r="B126" s="1"/>
      <c r="C126" s="3"/>
      <c r="D126" s="3"/>
      <c r="E126" s="3"/>
      <c r="F126" s="3"/>
      <c r="G126" s="3"/>
      <c r="H126" s="1"/>
      <c r="I126" s="1"/>
      <c r="J126" s="1"/>
      <c r="K126" s="1"/>
      <c r="L126" s="1"/>
      <c r="M126" s="1"/>
      <c r="N126" s="1"/>
      <c r="O126" s="1"/>
      <c r="P126" s="1"/>
      <c r="Q126" s="1"/>
    </row>
    <row r="127" spans="1:17" ht="18" x14ac:dyDescent="0.35">
      <c r="A127" s="1"/>
      <c r="B127" s="1"/>
      <c r="C127" s="3"/>
      <c r="D127" s="3"/>
      <c r="E127" s="3"/>
      <c r="F127" s="3"/>
      <c r="G127" s="3"/>
      <c r="H127" s="1"/>
      <c r="I127" s="1"/>
      <c r="J127" s="1"/>
      <c r="K127" s="1"/>
      <c r="L127" s="1"/>
      <c r="M127" s="1"/>
      <c r="N127" s="1"/>
      <c r="O127" s="1"/>
      <c r="P127" s="1"/>
      <c r="Q127" s="1"/>
    </row>
    <row r="128" spans="1:17" ht="18" x14ac:dyDescent="0.35">
      <c r="A128" s="3"/>
      <c r="B128" s="3"/>
      <c r="C128" s="3"/>
      <c r="D128" s="3"/>
      <c r="E128" s="3"/>
      <c r="F128" s="3"/>
      <c r="G128" s="3"/>
      <c r="H128" s="3"/>
      <c r="I128" s="1"/>
      <c r="J128" s="1"/>
      <c r="K128" s="1"/>
      <c r="L128" s="1"/>
      <c r="M128" s="1"/>
      <c r="N128" s="1"/>
      <c r="O128" s="1"/>
      <c r="P128" s="1"/>
      <c r="Q128" s="1"/>
    </row>
    <row r="129" spans="1:17" ht="18" x14ac:dyDescent="0.35">
      <c r="A129" s="3"/>
      <c r="B129" s="3"/>
      <c r="C129" s="3"/>
      <c r="D129" s="3"/>
      <c r="E129" s="3"/>
      <c r="F129" s="3"/>
      <c r="G129" s="3"/>
      <c r="H129" s="3"/>
      <c r="I129" s="1"/>
      <c r="J129" s="1"/>
      <c r="K129" s="1"/>
      <c r="L129" s="1"/>
      <c r="M129" s="1"/>
      <c r="N129" s="1"/>
      <c r="O129" s="1"/>
      <c r="P129" s="1"/>
      <c r="Q129" s="1"/>
    </row>
    <row r="130" spans="1:17" ht="18" x14ac:dyDescent="0.35">
      <c r="A130" s="3"/>
      <c r="B130" s="3"/>
      <c r="C130" s="3"/>
      <c r="D130" s="3"/>
      <c r="E130" s="3"/>
      <c r="F130" s="3"/>
      <c r="G130" s="3"/>
      <c r="H130" s="3"/>
      <c r="I130" s="1"/>
      <c r="J130" s="1"/>
      <c r="K130" s="1"/>
      <c r="L130" s="1"/>
      <c r="M130" s="1"/>
      <c r="N130" s="1"/>
      <c r="O130" s="1"/>
      <c r="P130" s="1"/>
      <c r="Q130" s="1"/>
    </row>
    <row r="131" spans="1:17" ht="18" x14ac:dyDescent="0.35">
      <c r="A131" s="3"/>
      <c r="B131" s="3"/>
      <c r="C131" s="3"/>
      <c r="D131" s="3"/>
      <c r="E131" s="3"/>
      <c r="F131" s="3"/>
      <c r="G131" s="3"/>
      <c r="H131" s="3"/>
      <c r="I131" s="1"/>
      <c r="J131" s="1"/>
      <c r="K131" s="1"/>
      <c r="L131" s="1"/>
      <c r="M131" s="1"/>
      <c r="N131" s="1"/>
      <c r="O131" s="1"/>
      <c r="P131" s="1"/>
      <c r="Q131" s="1"/>
    </row>
    <row r="132" spans="1:17" ht="18" x14ac:dyDescent="0.35">
      <c r="A132" s="3"/>
      <c r="B132" s="3"/>
      <c r="C132" s="3"/>
      <c r="D132" s="3"/>
      <c r="E132" s="3"/>
      <c r="F132" s="3"/>
      <c r="G132" s="3"/>
      <c r="H132" s="3"/>
      <c r="I132" s="1"/>
      <c r="J132" s="1"/>
      <c r="K132" s="1"/>
      <c r="L132" s="1"/>
      <c r="M132" s="1"/>
      <c r="N132" s="1"/>
      <c r="O132" s="1"/>
      <c r="P132" s="1"/>
      <c r="Q132" s="1"/>
    </row>
    <row r="133" spans="1:17" ht="18" x14ac:dyDescent="0.35">
      <c r="A133" s="3"/>
      <c r="B133" s="3"/>
      <c r="C133" s="3"/>
      <c r="D133" s="3"/>
      <c r="E133" s="3"/>
      <c r="F133" s="3"/>
      <c r="G133" s="3"/>
      <c r="H133" s="3"/>
      <c r="I133" s="1"/>
      <c r="J133" s="1"/>
      <c r="K133" s="1"/>
      <c r="L133" s="1"/>
      <c r="M133" s="1"/>
      <c r="N133" s="1"/>
      <c r="O133" s="1"/>
      <c r="P133" s="1"/>
      <c r="Q133" s="1"/>
    </row>
    <row r="134" spans="1:17" ht="18" x14ac:dyDescent="0.35">
      <c r="A134" s="3"/>
      <c r="B134" s="3"/>
      <c r="C134" s="3"/>
      <c r="D134" s="3"/>
      <c r="E134" s="3"/>
      <c r="F134" s="3"/>
      <c r="G134" s="3"/>
      <c r="H134" s="3"/>
      <c r="I134" s="1"/>
      <c r="J134" s="1"/>
      <c r="K134" s="1"/>
      <c r="L134" s="1"/>
      <c r="M134" s="1"/>
      <c r="N134" s="1"/>
      <c r="O134" s="1"/>
      <c r="P134" s="1"/>
      <c r="Q134" s="1"/>
    </row>
    <row r="135" spans="1:17" ht="18" x14ac:dyDescent="0.35">
      <c r="A135" s="3"/>
      <c r="B135" s="3"/>
      <c r="C135" s="3"/>
      <c r="D135" s="3"/>
      <c r="E135" s="3"/>
      <c r="F135" s="3"/>
      <c r="G135" s="3"/>
      <c r="H135" s="3"/>
      <c r="I135" s="1"/>
      <c r="J135" s="1"/>
      <c r="K135" s="1"/>
      <c r="L135" s="1"/>
      <c r="M135" s="1"/>
      <c r="N135" s="1"/>
      <c r="O135" s="1"/>
      <c r="P135" s="1"/>
      <c r="Q135" s="1"/>
    </row>
    <row r="136" spans="1:17" ht="18" x14ac:dyDescent="0.35">
      <c r="A136" s="3"/>
      <c r="B136" s="3"/>
      <c r="C136" s="3"/>
      <c r="D136" s="3"/>
      <c r="E136" s="3"/>
      <c r="F136" s="3"/>
      <c r="G136" s="3"/>
      <c r="H136" s="3"/>
      <c r="I136" s="1"/>
      <c r="J136" s="1"/>
      <c r="K136" s="1"/>
      <c r="L136" s="1"/>
      <c r="M136" s="1"/>
      <c r="N136" s="1"/>
      <c r="O136" s="1"/>
      <c r="P136" s="1"/>
      <c r="Q136" s="1"/>
    </row>
    <row r="137" spans="1:17" ht="18" x14ac:dyDescent="0.35">
      <c r="A137" s="3"/>
      <c r="B137" s="3"/>
      <c r="C137" s="3"/>
      <c r="D137" s="3"/>
      <c r="E137" s="3"/>
      <c r="F137" s="3"/>
      <c r="G137" s="3"/>
      <c r="H137" s="3"/>
      <c r="I137" s="1"/>
      <c r="J137" s="1"/>
      <c r="K137" s="1"/>
      <c r="L137" s="1"/>
      <c r="M137" s="1"/>
      <c r="N137" s="1"/>
      <c r="O137" s="1"/>
      <c r="P137" s="1"/>
      <c r="Q137" s="1"/>
    </row>
    <row r="138" spans="1:17" ht="18" x14ac:dyDescent="0.35">
      <c r="A138" s="3"/>
      <c r="B138" s="3"/>
      <c r="C138" s="3"/>
      <c r="D138" s="3"/>
      <c r="E138" s="3"/>
      <c r="F138" s="3"/>
      <c r="G138" s="3"/>
      <c r="H138" s="3"/>
      <c r="I138" s="1"/>
      <c r="J138" s="1"/>
      <c r="K138" s="1"/>
      <c r="L138" s="1"/>
      <c r="M138" s="1"/>
      <c r="N138" s="1"/>
      <c r="O138" s="1"/>
      <c r="P138" s="1"/>
      <c r="Q138" s="1"/>
    </row>
    <row r="139" spans="1:17" ht="18" x14ac:dyDescent="0.35">
      <c r="A139" s="3"/>
      <c r="B139" s="3"/>
      <c r="C139" s="3"/>
      <c r="D139" s="3"/>
      <c r="E139" s="3"/>
      <c r="F139" s="3"/>
      <c r="G139" s="3"/>
      <c r="H139" s="3"/>
      <c r="I139" s="1"/>
      <c r="J139" s="1"/>
      <c r="K139" s="1"/>
      <c r="L139" s="1"/>
      <c r="M139" s="1"/>
      <c r="N139" s="1"/>
      <c r="O139" s="1"/>
      <c r="P139" s="1"/>
      <c r="Q139" s="1"/>
    </row>
    <row r="140" spans="1:17" ht="18" x14ac:dyDescent="0.35">
      <c r="A140" s="3"/>
      <c r="B140" s="3"/>
      <c r="C140" s="3"/>
      <c r="D140" s="3"/>
      <c r="E140" s="3"/>
      <c r="F140" s="3"/>
      <c r="G140" s="3"/>
      <c r="H140" s="3"/>
      <c r="I140" s="1"/>
      <c r="J140" s="1"/>
      <c r="K140" s="1"/>
      <c r="L140" s="1"/>
      <c r="M140" s="1"/>
      <c r="N140" s="1"/>
      <c r="O140" s="1"/>
      <c r="P140" s="1"/>
      <c r="Q140" s="1"/>
    </row>
    <row r="141" spans="1:17" ht="15.6" x14ac:dyDescent="0.3">
      <c r="A141" s="3"/>
      <c r="B141" s="3"/>
      <c r="C141" s="3"/>
      <c r="D141" s="3"/>
      <c r="E141" s="3"/>
      <c r="F141" s="3"/>
      <c r="G141" s="3"/>
      <c r="H141" s="3"/>
      <c r="I141" s="3"/>
      <c r="J141" s="3"/>
      <c r="K141" s="3"/>
      <c r="L141" s="3"/>
    </row>
    <row r="142" spans="1:17" ht="15.6" x14ac:dyDescent="0.3">
      <c r="A142" s="3"/>
      <c r="B142" s="3"/>
      <c r="C142" s="3"/>
      <c r="D142" s="3"/>
      <c r="E142" s="3"/>
      <c r="F142" s="3"/>
      <c r="G142" s="3"/>
      <c r="H142" s="3"/>
      <c r="I142" s="3"/>
      <c r="J142" s="3"/>
      <c r="K142" s="3"/>
      <c r="L142" s="3"/>
    </row>
    <row r="143" spans="1:17" ht="15.6" x14ac:dyDescent="0.3">
      <c r="A143" s="3"/>
      <c r="B143" s="3"/>
      <c r="C143" s="3"/>
      <c r="D143" s="3"/>
      <c r="E143" s="3"/>
      <c r="F143" s="3"/>
      <c r="G143" s="3"/>
      <c r="H143" s="3"/>
      <c r="I143" s="3"/>
      <c r="J143" s="3"/>
      <c r="K143" s="3"/>
      <c r="L143" s="3"/>
    </row>
    <row r="144" spans="1:17" ht="15.6" x14ac:dyDescent="0.3">
      <c r="A144" s="3"/>
      <c r="B144" s="3"/>
      <c r="C144" s="3"/>
      <c r="D144" s="3"/>
      <c r="E144" s="3"/>
      <c r="F144" s="3"/>
      <c r="G144" s="3"/>
      <c r="H144" s="3"/>
      <c r="I144" s="3"/>
      <c r="J144" s="3"/>
      <c r="K144" s="3"/>
      <c r="L144" s="3"/>
    </row>
    <row r="145" spans="1:12" ht="15.6" x14ac:dyDescent="0.3">
      <c r="A145" s="3"/>
      <c r="B145" s="3"/>
      <c r="C145" s="3"/>
      <c r="D145" s="3"/>
      <c r="E145" s="3"/>
      <c r="F145" s="3"/>
      <c r="G145" s="3"/>
      <c r="H145" s="3"/>
      <c r="I145" s="3"/>
      <c r="J145" s="3"/>
      <c r="K145" s="3"/>
      <c r="L145" s="3"/>
    </row>
    <row r="146" spans="1:12" ht="15.6" x14ac:dyDescent="0.3">
      <c r="A146" s="3"/>
      <c r="B146" s="3"/>
      <c r="C146" s="3"/>
      <c r="D146" s="3"/>
      <c r="E146" s="3"/>
      <c r="F146" s="3"/>
      <c r="G146" s="3"/>
      <c r="H146" s="3"/>
      <c r="I146" s="3"/>
      <c r="J146" s="3"/>
      <c r="K146" s="3"/>
      <c r="L146" s="3"/>
    </row>
    <row r="147" spans="1:12" ht="15.6" x14ac:dyDescent="0.3">
      <c r="A147" s="3"/>
      <c r="B147" s="3"/>
      <c r="C147" s="3"/>
      <c r="D147" s="3"/>
      <c r="E147" s="3"/>
      <c r="F147" s="3"/>
      <c r="G147" s="3"/>
      <c r="H147" s="3"/>
      <c r="I147" s="3"/>
      <c r="J147" s="3"/>
      <c r="K147" s="3"/>
      <c r="L147" s="3"/>
    </row>
    <row r="148" spans="1:12" ht="15.6" x14ac:dyDescent="0.3">
      <c r="A148" s="3"/>
      <c r="B148" s="3"/>
      <c r="C148" s="3"/>
      <c r="D148" s="3"/>
      <c r="E148" s="3"/>
      <c r="F148" s="3"/>
      <c r="G148" s="3"/>
      <c r="H148" s="3"/>
      <c r="I148" s="3"/>
      <c r="J148" s="3"/>
      <c r="K148" s="3"/>
      <c r="L148" s="3"/>
    </row>
    <row r="149" spans="1:12" ht="15.6" x14ac:dyDescent="0.3">
      <c r="A149" s="3"/>
      <c r="B149" s="3"/>
      <c r="C149" s="3"/>
      <c r="D149" s="3"/>
      <c r="E149" s="3"/>
      <c r="F149" s="3"/>
      <c r="G149" s="3"/>
      <c r="H149" s="3"/>
      <c r="I149" s="3"/>
      <c r="J149" s="3"/>
      <c r="K149" s="3"/>
      <c r="L149" s="3"/>
    </row>
    <row r="150" spans="1:12" ht="15.6" x14ac:dyDescent="0.3">
      <c r="A150" s="3"/>
      <c r="B150" s="3"/>
      <c r="C150" s="3"/>
      <c r="D150" s="3"/>
      <c r="E150" s="3"/>
      <c r="F150" s="3"/>
      <c r="G150" s="3"/>
      <c r="H150" s="3"/>
      <c r="I150" s="3"/>
      <c r="J150" s="3"/>
      <c r="K150" s="3"/>
      <c r="L150" s="3"/>
    </row>
    <row r="151" spans="1:12" ht="15.6" x14ac:dyDescent="0.3">
      <c r="A151" s="3"/>
      <c r="B151" s="3"/>
      <c r="C151" s="3"/>
      <c r="D151" s="3"/>
      <c r="E151" s="3"/>
      <c r="F151" s="3"/>
      <c r="G151" s="3"/>
      <c r="H151" s="3"/>
      <c r="I151" s="3"/>
      <c r="J151" s="3"/>
      <c r="K151" s="3"/>
      <c r="L151" s="3"/>
    </row>
    <row r="152" spans="1:12" ht="15.6" x14ac:dyDescent="0.3">
      <c r="A152" s="3"/>
      <c r="B152" s="3"/>
      <c r="C152" s="3"/>
      <c r="D152" s="3"/>
      <c r="E152" s="3"/>
      <c r="F152" s="3"/>
      <c r="G152" s="3"/>
      <c r="H152" s="3"/>
      <c r="I152" s="3"/>
      <c r="J152" s="3"/>
      <c r="K152" s="3"/>
      <c r="L152" s="3"/>
    </row>
    <row r="153" spans="1:12" ht="15.6" x14ac:dyDescent="0.3">
      <c r="A153" s="3"/>
      <c r="B153" s="3"/>
      <c r="C153" s="3"/>
      <c r="D153" s="3"/>
      <c r="E153" s="3"/>
      <c r="F153" s="3"/>
      <c r="G153" s="3"/>
      <c r="H153" s="3"/>
      <c r="I153" s="3"/>
      <c r="J153" s="3"/>
      <c r="K153" s="3"/>
      <c r="L153" s="3"/>
    </row>
    <row r="154" spans="1:12" ht="15.6" x14ac:dyDescent="0.3">
      <c r="A154" s="3"/>
      <c r="B154" s="3"/>
      <c r="C154" s="3"/>
      <c r="D154" s="3"/>
      <c r="E154" s="3"/>
      <c r="F154" s="3"/>
      <c r="G154" s="3"/>
      <c r="H154" s="3"/>
      <c r="I154" s="3"/>
      <c r="J154" s="3"/>
      <c r="K154" s="3"/>
      <c r="L154" s="3"/>
    </row>
    <row r="155" spans="1:12" ht="15.6" x14ac:dyDescent="0.3">
      <c r="A155" s="3"/>
      <c r="B155" s="3"/>
      <c r="C155" s="3"/>
      <c r="D155" s="3"/>
      <c r="E155" s="3"/>
      <c r="F155" s="3"/>
      <c r="G155" s="3"/>
      <c r="H155" s="3"/>
      <c r="I155" s="3"/>
      <c r="J155" s="3"/>
      <c r="K155" s="3"/>
      <c r="L155" s="3"/>
    </row>
    <row r="156" spans="1:12" ht="15.6" x14ac:dyDescent="0.3">
      <c r="A156" s="3"/>
      <c r="B156" s="3"/>
      <c r="C156" s="3"/>
      <c r="D156" s="3"/>
      <c r="E156" s="3"/>
      <c r="F156" s="3"/>
      <c r="G156" s="3"/>
      <c r="H156" s="3"/>
      <c r="I156" s="3"/>
      <c r="J156" s="3"/>
      <c r="K156" s="3"/>
      <c r="L156" s="3"/>
    </row>
    <row r="157" spans="1:12" ht="15.6" x14ac:dyDescent="0.3">
      <c r="A157" s="3"/>
      <c r="B157" s="3"/>
      <c r="C157" s="3"/>
      <c r="D157" s="3"/>
      <c r="E157" s="3"/>
      <c r="F157" s="3"/>
      <c r="G157" s="3"/>
      <c r="H157" s="3"/>
      <c r="I157" s="3"/>
      <c r="J157" s="3"/>
      <c r="K157" s="3"/>
      <c r="L157" s="3"/>
    </row>
    <row r="158" spans="1:12" ht="15.6" x14ac:dyDescent="0.3">
      <c r="A158" s="3"/>
      <c r="B158" s="3"/>
      <c r="C158" s="3"/>
      <c r="D158" s="3"/>
      <c r="E158" s="3"/>
      <c r="F158" s="3"/>
      <c r="G158" s="3"/>
      <c r="H158" s="3"/>
      <c r="I158" s="3"/>
      <c r="J158" s="3"/>
      <c r="K158" s="3"/>
      <c r="L158" s="3"/>
    </row>
    <row r="159" spans="1:12" ht="15.6" x14ac:dyDescent="0.3">
      <c r="A159" s="3"/>
      <c r="B159" s="3"/>
      <c r="C159" s="3"/>
      <c r="D159" s="3"/>
      <c r="E159" s="3"/>
      <c r="F159" s="3"/>
      <c r="G159" s="3"/>
      <c r="H159" s="3"/>
      <c r="I159" s="3"/>
      <c r="J159" s="3"/>
      <c r="K159" s="3"/>
      <c r="L159" s="3"/>
    </row>
    <row r="160" spans="1:12" ht="15.6" x14ac:dyDescent="0.3">
      <c r="A160" s="3"/>
      <c r="B160" s="3"/>
      <c r="C160" s="3"/>
      <c r="D160" s="3"/>
      <c r="E160" s="3"/>
      <c r="F160" s="3"/>
      <c r="G160" s="3"/>
      <c r="H160" s="3"/>
      <c r="I160" s="3"/>
      <c r="J160" s="3"/>
      <c r="K160" s="3"/>
      <c r="L160" s="3"/>
    </row>
    <row r="161" spans="1:12" ht="15.6" x14ac:dyDescent="0.3">
      <c r="A161" s="3"/>
      <c r="B161" s="3"/>
      <c r="C161" s="3"/>
      <c r="D161" s="3"/>
      <c r="E161" s="3"/>
      <c r="F161" s="3"/>
      <c r="G161" s="3"/>
      <c r="H161" s="3"/>
      <c r="I161" s="3"/>
      <c r="J161" s="3"/>
      <c r="K161" s="3"/>
      <c r="L161" s="3"/>
    </row>
    <row r="162" spans="1:12" ht="15.6" x14ac:dyDescent="0.3">
      <c r="A162" s="3"/>
      <c r="B162" s="3"/>
      <c r="C162" s="3"/>
      <c r="D162" s="3"/>
      <c r="E162" s="3"/>
      <c r="F162" s="3"/>
      <c r="G162" s="3"/>
      <c r="H162" s="3"/>
      <c r="I162" s="3"/>
      <c r="J162" s="3"/>
      <c r="K162" s="3"/>
      <c r="L162" s="3"/>
    </row>
    <row r="163" spans="1:12" ht="15.6" x14ac:dyDescent="0.3">
      <c r="A163" s="3"/>
      <c r="B163" s="3"/>
      <c r="C163" s="3"/>
      <c r="D163" s="3"/>
      <c r="E163" s="3"/>
      <c r="F163" s="3"/>
      <c r="G163" s="3"/>
      <c r="H163" s="3"/>
      <c r="I163" s="3"/>
      <c r="J163" s="3"/>
      <c r="K163" s="3"/>
      <c r="L163" s="3"/>
    </row>
    <row r="164" spans="1:12" ht="15.6" x14ac:dyDescent="0.3">
      <c r="A164" s="3"/>
      <c r="B164" s="3"/>
      <c r="C164" s="3"/>
      <c r="D164" s="3"/>
      <c r="E164" s="3"/>
      <c r="F164" s="3"/>
      <c r="G164" s="3"/>
      <c r="H164" s="3"/>
      <c r="I164" s="3"/>
      <c r="J164" s="3"/>
      <c r="K164" s="3"/>
      <c r="L164" s="3"/>
    </row>
    <row r="165" spans="1:12" ht="15.6" x14ac:dyDescent="0.3">
      <c r="A165" s="3"/>
      <c r="B165" s="3"/>
      <c r="C165" s="3"/>
      <c r="D165" s="3"/>
      <c r="E165" s="3"/>
      <c r="F165" s="3"/>
      <c r="G165" s="3"/>
      <c r="H165" s="3"/>
      <c r="I165" s="3"/>
      <c r="J165" s="3"/>
      <c r="K165" s="3"/>
      <c r="L165" s="3"/>
    </row>
    <row r="166" spans="1:12" ht="15.6" x14ac:dyDescent="0.3">
      <c r="A166" s="3"/>
      <c r="B166" s="3"/>
      <c r="C166" s="3"/>
      <c r="D166" s="3"/>
      <c r="E166" s="3"/>
      <c r="F166" s="3"/>
      <c r="G166" s="3"/>
      <c r="H166" s="3"/>
      <c r="I166" s="3"/>
      <c r="J166" s="3"/>
      <c r="K166" s="3"/>
      <c r="L166" s="3"/>
    </row>
    <row r="167" spans="1:12" ht="15.6" x14ac:dyDescent="0.3">
      <c r="A167" s="3"/>
      <c r="B167" s="3"/>
      <c r="C167" s="3"/>
      <c r="D167" s="3"/>
      <c r="E167" s="3"/>
      <c r="F167" s="3"/>
      <c r="G167" s="3"/>
      <c r="H167" s="3"/>
      <c r="I167" s="3"/>
      <c r="J167" s="3"/>
      <c r="K167" s="3"/>
      <c r="L167" s="3"/>
    </row>
    <row r="168" spans="1:12" ht="15.6" x14ac:dyDescent="0.3">
      <c r="A168" s="3"/>
      <c r="B168" s="3"/>
      <c r="C168" s="3"/>
      <c r="D168" s="3"/>
      <c r="E168" s="3"/>
      <c r="F168" s="3"/>
      <c r="G168" s="3"/>
      <c r="H168" s="3"/>
      <c r="I168" s="3"/>
      <c r="J168" s="3"/>
      <c r="K168" s="3"/>
      <c r="L168" s="3"/>
    </row>
    <row r="169" spans="1:12" ht="15.6" x14ac:dyDescent="0.3">
      <c r="A169" s="3"/>
      <c r="B169" s="3"/>
      <c r="C169" s="3"/>
      <c r="D169" s="3"/>
      <c r="E169" s="3"/>
      <c r="F169" s="3"/>
      <c r="G169" s="3"/>
      <c r="H169" s="3"/>
      <c r="I169" s="3"/>
      <c r="J169" s="3"/>
      <c r="K169" s="3"/>
      <c r="L169" s="3"/>
    </row>
    <row r="170" spans="1:12" ht="15.6" x14ac:dyDescent="0.3">
      <c r="A170" s="3"/>
      <c r="B170" s="3"/>
      <c r="C170" s="3"/>
      <c r="D170" s="3"/>
      <c r="E170" s="3"/>
      <c r="F170" s="3"/>
      <c r="G170" s="3"/>
      <c r="H170" s="3"/>
      <c r="I170" s="3"/>
      <c r="J170" s="3"/>
      <c r="K170" s="3"/>
      <c r="L170" s="3"/>
    </row>
    <row r="171" spans="1:12" ht="15.6" x14ac:dyDescent="0.3">
      <c r="A171" s="3"/>
      <c r="B171" s="3"/>
      <c r="C171" s="3"/>
      <c r="D171" s="3"/>
      <c r="E171" s="3"/>
      <c r="F171" s="3"/>
      <c r="G171" s="3"/>
      <c r="H171" s="3"/>
      <c r="I171" s="3"/>
      <c r="J171" s="3"/>
      <c r="K171" s="3"/>
      <c r="L171" s="3"/>
    </row>
    <row r="172" spans="1:12" ht="15.6" x14ac:dyDescent="0.3">
      <c r="A172" s="3"/>
      <c r="B172" s="3"/>
      <c r="C172" s="3"/>
      <c r="D172" s="3"/>
      <c r="E172" s="3"/>
      <c r="F172" s="3"/>
      <c r="G172" s="3"/>
      <c r="H172" s="3"/>
      <c r="I172" s="3"/>
      <c r="J172" s="3"/>
      <c r="K172" s="3"/>
      <c r="L172" s="3"/>
    </row>
    <row r="173" spans="1:12" ht="15.6" x14ac:dyDescent="0.3">
      <c r="A173" s="3"/>
      <c r="B173" s="3"/>
      <c r="C173" s="3"/>
      <c r="D173" s="3"/>
      <c r="E173" s="3"/>
      <c r="F173" s="3"/>
      <c r="G173" s="3"/>
      <c r="H173" s="3"/>
      <c r="I173" s="3"/>
      <c r="J173" s="3"/>
      <c r="K173" s="3"/>
      <c r="L173" s="3"/>
    </row>
    <row r="174" spans="1:12" ht="15.6" x14ac:dyDescent="0.3">
      <c r="A174" s="3"/>
      <c r="B174" s="3"/>
      <c r="C174" s="3"/>
      <c r="D174" s="3"/>
      <c r="E174" s="3"/>
      <c r="F174" s="3"/>
      <c r="G174" s="3"/>
      <c r="H174" s="3"/>
      <c r="I174" s="3"/>
      <c r="J174" s="3"/>
      <c r="K174" s="3"/>
      <c r="L174" s="3"/>
    </row>
    <row r="175" spans="1:12" ht="15.6" x14ac:dyDescent="0.3">
      <c r="I175" s="3"/>
      <c r="J175" s="3"/>
      <c r="K175" s="3"/>
      <c r="L175" s="3"/>
    </row>
    <row r="176" spans="1:12" ht="15.6" x14ac:dyDescent="0.3">
      <c r="I176" s="3"/>
      <c r="J176" s="3"/>
      <c r="K176" s="3"/>
      <c r="L176" s="3"/>
    </row>
    <row r="177" spans="9:12" ht="15.6" x14ac:dyDescent="0.3">
      <c r="I177" s="3"/>
      <c r="J177" s="3"/>
      <c r="K177" s="3"/>
      <c r="L177" s="3"/>
    </row>
    <row r="178" spans="9:12" ht="15.6" x14ac:dyDescent="0.3">
      <c r="I178" s="3"/>
      <c r="J178" s="3"/>
      <c r="K178" s="3"/>
      <c r="L178" s="3"/>
    </row>
    <row r="179" spans="9:12" ht="15.6" x14ac:dyDescent="0.3">
      <c r="I179" s="3"/>
      <c r="J179" s="3"/>
      <c r="K179" s="3"/>
      <c r="L179" s="3"/>
    </row>
    <row r="180" spans="9:12" ht="15.6" x14ac:dyDescent="0.3">
      <c r="I180" s="3"/>
      <c r="J180" s="3"/>
      <c r="K180" s="3"/>
      <c r="L180" s="3"/>
    </row>
    <row r="181" spans="9:12" ht="15.6" x14ac:dyDescent="0.3">
      <c r="I181" s="3"/>
      <c r="J181" s="3"/>
      <c r="K181" s="3"/>
      <c r="L181" s="3"/>
    </row>
    <row r="182" spans="9:12" ht="15.6" x14ac:dyDescent="0.3">
      <c r="I182" s="3"/>
      <c r="J182" s="3"/>
      <c r="K182" s="3"/>
      <c r="L182" s="3"/>
    </row>
    <row r="183" spans="9:12" ht="15.6" x14ac:dyDescent="0.3">
      <c r="I183" s="3"/>
      <c r="J183" s="3"/>
      <c r="K183" s="3"/>
      <c r="L183" s="3"/>
    </row>
    <row r="184" spans="9:12" ht="15.6" x14ac:dyDescent="0.3">
      <c r="I184" s="3"/>
      <c r="J184" s="3"/>
      <c r="K184" s="3"/>
      <c r="L184" s="3"/>
    </row>
    <row r="185" spans="9:12" ht="15.6" x14ac:dyDescent="0.3">
      <c r="I185" s="3"/>
      <c r="J185" s="3"/>
      <c r="K185" s="3"/>
      <c r="L185" s="3"/>
    </row>
    <row r="186" spans="9:12" ht="15.6" x14ac:dyDescent="0.3">
      <c r="I186" s="3"/>
      <c r="J186" s="3"/>
      <c r="K186" s="3"/>
      <c r="L186" s="3"/>
    </row>
    <row r="187" spans="9:12" ht="15.6" x14ac:dyDescent="0.3">
      <c r="I187" s="3"/>
      <c r="J187" s="3"/>
      <c r="K187" s="3"/>
      <c r="L187" s="3"/>
    </row>
  </sheetData>
  <sheetProtection selectLockedCells="1"/>
  <mergeCells count="6">
    <mergeCell ref="A57:H57"/>
    <mergeCell ref="A20:H20"/>
    <mergeCell ref="A22:H22"/>
    <mergeCell ref="A25:H25"/>
    <mergeCell ref="A26:H26"/>
    <mergeCell ref="B55:H55"/>
  </mergeCells>
  <printOptions horizontalCentered="1"/>
  <pageMargins left="0.7" right="0.7" top="0.75" bottom="0.75" header="0.3" footer="0.3"/>
  <pageSetup scale="50" orientation="landscape" horizontalDpi="4294967293" r:id="rId1"/>
  <rowBreaks count="1" manualBreakCount="1">
    <brk id="26" max="7" man="1"/>
  </rowBreaks>
  <ignoredErrors>
    <ignoredError sqref="E51:E52 E48:E5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8"/>
  <sheetViews>
    <sheetView zoomScale="70" zoomScaleNormal="70" zoomScaleSheetLayoutView="70" workbookViewId="0"/>
  </sheetViews>
  <sheetFormatPr defaultRowHeight="14.4" x14ac:dyDescent="0.3"/>
  <cols>
    <col min="1" max="1" width="47.33203125" customWidth="1"/>
    <col min="2" max="2" width="29.109375" customWidth="1"/>
    <col min="3" max="6" width="20.5546875" customWidth="1"/>
    <col min="7" max="7" width="23" customWidth="1"/>
    <col min="8" max="8" width="25.33203125" customWidth="1"/>
    <col min="10" max="10" width="57.33203125" customWidth="1"/>
    <col min="12" max="12" width="44.44140625" customWidth="1"/>
    <col min="14" max="14" width="14.33203125" bestFit="1" customWidth="1"/>
  </cols>
  <sheetData>
    <row r="1" spans="1:12" ht="24.75" customHeight="1" x14ac:dyDescent="0.3">
      <c r="A1" s="2" t="s">
        <v>93</v>
      </c>
      <c r="B1" s="5"/>
      <c r="C1" s="5"/>
      <c r="D1" s="5"/>
      <c r="E1" s="5"/>
      <c r="F1" s="5"/>
      <c r="G1" s="23"/>
      <c r="H1" s="23"/>
    </row>
    <row r="2" spans="1:12" ht="24.75" customHeight="1" x14ac:dyDescent="0.3">
      <c r="A2" s="35" t="s">
        <v>102</v>
      </c>
      <c r="B2" s="5"/>
      <c r="C2" s="5"/>
      <c r="D2" s="5"/>
      <c r="E2" s="5"/>
      <c r="F2" s="5"/>
      <c r="G2" s="23"/>
      <c r="H2" s="23"/>
    </row>
    <row r="3" spans="1:12" ht="24.75" customHeight="1" x14ac:dyDescent="0.3">
      <c r="A3" s="64">
        <f>TOTALALA!A10</f>
        <v>45747</v>
      </c>
      <c r="C3" s="5"/>
      <c r="D3" s="5"/>
      <c r="E3" s="5"/>
      <c r="F3" s="5"/>
      <c r="G3" s="23"/>
      <c r="H3" s="23"/>
    </row>
    <row r="4" spans="1:12" ht="13.5" customHeight="1" x14ac:dyDescent="0.3">
      <c r="A4" s="5"/>
      <c r="B4" s="5"/>
      <c r="C4" s="5"/>
      <c r="D4" s="5"/>
      <c r="E4" s="5"/>
      <c r="F4" s="5"/>
      <c r="G4" s="23"/>
      <c r="H4" s="23"/>
    </row>
    <row r="5" spans="1:12" s="100" customFormat="1" ht="24.75" customHeight="1" x14ac:dyDescent="0.3">
      <c r="A5" s="115" t="s">
        <v>39</v>
      </c>
      <c r="B5" s="116"/>
      <c r="C5" s="117" t="s">
        <v>103</v>
      </c>
      <c r="D5" s="117" t="s">
        <v>103</v>
      </c>
      <c r="E5" s="117" t="s">
        <v>103</v>
      </c>
      <c r="F5" s="117" t="s">
        <v>2</v>
      </c>
      <c r="G5" s="118" t="s">
        <v>8</v>
      </c>
      <c r="H5" s="117" t="s">
        <v>12</v>
      </c>
    </row>
    <row r="6" spans="1:12" s="100" customFormat="1" ht="21" customHeight="1" x14ac:dyDescent="0.3">
      <c r="A6" s="119"/>
      <c r="B6" s="116"/>
      <c r="C6" s="120" t="s">
        <v>7</v>
      </c>
      <c r="D6" s="120" t="s">
        <v>1</v>
      </c>
      <c r="E6" s="120" t="s">
        <v>2</v>
      </c>
      <c r="F6" s="120" t="s">
        <v>3</v>
      </c>
      <c r="G6" s="121" t="s">
        <v>7</v>
      </c>
      <c r="H6" s="120" t="str">
        <f>TOTALALA!G14</f>
        <v>FY25 - FY24</v>
      </c>
      <c r="J6" s="152"/>
    </row>
    <row r="7" spans="1:12" ht="22.35" customHeight="1" x14ac:dyDescent="0.3">
      <c r="A7" s="20" t="s">
        <v>125</v>
      </c>
      <c r="B7" s="146"/>
      <c r="C7" s="146">
        <v>2577494.4500000002</v>
      </c>
      <c r="D7" s="146">
        <v>2749466.4166666665</v>
      </c>
      <c r="E7" s="146">
        <f>C7-D7</f>
        <v>-171971.96666666633</v>
      </c>
      <c r="F7" s="129">
        <f>E7/D7</f>
        <v>-6.2547396696395238E-2</v>
      </c>
      <c r="G7" s="146">
        <v>2720862.7800000003</v>
      </c>
      <c r="H7" s="146">
        <f>C7-G7</f>
        <v>-143368.33000000007</v>
      </c>
      <c r="J7" s="228"/>
      <c r="K7" s="153"/>
      <c r="L7" s="155"/>
    </row>
    <row r="8" spans="1:12" ht="22.35" customHeight="1" x14ac:dyDescent="0.3">
      <c r="A8" s="20" t="s">
        <v>94</v>
      </c>
      <c r="B8" s="146"/>
      <c r="C8" s="146">
        <v>958697.62</v>
      </c>
      <c r="D8" s="146">
        <v>1297244.1666666665</v>
      </c>
      <c r="E8" s="146">
        <f t="shared" ref="E8:E20" si="0">C8-D8</f>
        <v>-338546.54666666652</v>
      </c>
      <c r="F8" s="129">
        <f t="shared" ref="F8:F20" si="1">E8/D8</f>
        <v>-0.26097365119519383</v>
      </c>
      <c r="G8" s="146">
        <v>1336262.8799999999</v>
      </c>
      <c r="H8" s="146">
        <f t="shared" ref="H8:H20" si="2">C8-G8</f>
        <v>-377565.25999999989</v>
      </c>
      <c r="J8" s="228"/>
    </row>
    <row r="9" spans="1:12" ht="22.35" customHeight="1" x14ac:dyDescent="0.3">
      <c r="A9" s="20" t="s">
        <v>126</v>
      </c>
      <c r="B9" s="146"/>
      <c r="C9" s="146">
        <v>-548583.23000000033</v>
      </c>
      <c r="D9" s="146">
        <v>271321.5137452865</v>
      </c>
      <c r="E9" s="146">
        <f t="shared" si="0"/>
        <v>-819904.74374528683</v>
      </c>
      <c r="F9" s="129">
        <f t="shared" si="1"/>
        <v>-3.0218935919508541</v>
      </c>
      <c r="G9" s="146">
        <v>-555336.30999999994</v>
      </c>
      <c r="H9" s="146">
        <f t="shared" si="2"/>
        <v>6753.0799999996088</v>
      </c>
      <c r="J9" s="228"/>
    </row>
    <row r="10" spans="1:12" ht="22.35" customHeight="1" x14ac:dyDescent="0.3">
      <c r="A10" s="20" t="s">
        <v>129</v>
      </c>
      <c r="B10" s="146"/>
      <c r="C10" s="146">
        <v>163748.54</v>
      </c>
      <c r="D10" s="146">
        <v>224595</v>
      </c>
      <c r="E10" s="146">
        <f t="shared" si="0"/>
        <v>-60846.459999999992</v>
      </c>
      <c r="F10" s="129">
        <f t="shared" si="1"/>
        <v>-0.27091636056011931</v>
      </c>
      <c r="G10" s="146">
        <v>202523.50000000003</v>
      </c>
      <c r="H10" s="146">
        <f t="shared" si="2"/>
        <v>-38774.960000000021</v>
      </c>
      <c r="J10" s="228"/>
      <c r="L10" s="153"/>
    </row>
    <row r="11" spans="1:12" ht="22.35" customHeight="1" x14ac:dyDescent="0.3">
      <c r="A11" s="20" t="s">
        <v>130</v>
      </c>
      <c r="B11" s="146"/>
      <c r="C11" s="146">
        <v>-1041907.38</v>
      </c>
      <c r="D11" s="146">
        <v>-1325598.4082341059</v>
      </c>
      <c r="E11" s="146">
        <f t="shared" si="0"/>
        <v>283691.02823410591</v>
      </c>
      <c r="F11" s="129">
        <f t="shared" si="1"/>
        <v>-0.21400978340945997</v>
      </c>
      <c r="G11" s="146">
        <v>-2158586.1799999997</v>
      </c>
      <c r="H11" s="146">
        <f t="shared" si="2"/>
        <v>1116678.7999999998</v>
      </c>
      <c r="J11" s="228"/>
    </row>
    <row r="12" spans="1:12" ht="22.35" customHeight="1" x14ac:dyDescent="0.3">
      <c r="A12" s="20" t="s">
        <v>175</v>
      </c>
      <c r="B12" s="146"/>
      <c r="C12" s="146">
        <v>72635.709999999992</v>
      </c>
      <c r="D12" s="146">
        <v>104084.1666666669</v>
      </c>
      <c r="E12" s="146">
        <f>C12-D12</f>
        <v>-31448.456666666912</v>
      </c>
      <c r="F12" s="129">
        <f>E12/D12</f>
        <v>-0.30214448243008629</v>
      </c>
      <c r="G12" s="146">
        <v>101295.45</v>
      </c>
      <c r="H12" s="146">
        <f>C12-G12</f>
        <v>-28659.740000000005</v>
      </c>
      <c r="J12" s="228"/>
    </row>
    <row r="13" spans="1:12" ht="22.35" customHeight="1" x14ac:dyDescent="0.3">
      <c r="A13" s="20" t="s">
        <v>176</v>
      </c>
      <c r="B13" s="146"/>
      <c r="C13" s="146">
        <v>-11900.250000000013</v>
      </c>
      <c r="D13" s="146">
        <v>132305.93801849283</v>
      </c>
      <c r="E13" s="146">
        <f>C13-D13</f>
        <v>-144206.18801849283</v>
      </c>
      <c r="F13" s="129">
        <f>E13/D13</f>
        <v>-1.0899449425946148</v>
      </c>
      <c r="G13" s="146">
        <v>59315.919999999991</v>
      </c>
      <c r="H13" s="146">
        <f>C13-G13</f>
        <v>-71216.17</v>
      </c>
      <c r="J13" s="228"/>
    </row>
    <row r="14" spans="1:12" ht="22.35" customHeight="1" x14ac:dyDescent="0.3">
      <c r="A14" s="20" t="s">
        <v>36</v>
      </c>
      <c r="B14" s="146"/>
      <c r="C14" s="146">
        <v>431222.86000000004</v>
      </c>
      <c r="D14" s="146">
        <v>592593.95166666654</v>
      </c>
      <c r="E14" s="146">
        <f>C14-D14</f>
        <v>-161371.0916666665</v>
      </c>
      <c r="F14" s="129">
        <f t="shared" si="1"/>
        <v>-0.27231309265444131</v>
      </c>
      <c r="G14" s="146">
        <v>697462.18000000017</v>
      </c>
      <c r="H14" s="146">
        <f t="shared" si="2"/>
        <v>-266239.32000000012</v>
      </c>
      <c r="I14" s="125"/>
      <c r="J14" s="228"/>
      <c r="L14" s="153"/>
    </row>
    <row r="15" spans="1:12" ht="22.35" customHeight="1" x14ac:dyDescent="0.3">
      <c r="A15" s="20" t="s">
        <v>37</v>
      </c>
      <c r="B15" s="146"/>
      <c r="C15" s="146">
        <v>11098.41</v>
      </c>
      <c r="D15" s="146">
        <v>11506.250000000002</v>
      </c>
      <c r="E15" s="146">
        <f>C15-D15</f>
        <v>-407.84000000000196</v>
      </c>
      <c r="F15" s="129">
        <f t="shared" si="1"/>
        <v>-3.5445084193373333E-2</v>
      </c>
      <c r="G15" s="146">
        <v>11916.71</v>
      </c>
      <c r="H15" s="146">
        <f t="shared" si="2"/>
        <v>-818.29999999999927</v>
      </c>
      <c r="J15" s="228"/>
      <c r="L15" s="154"/>
    </row>
    <row r="16" spans="1:12" ht="22.35" customHeight="1" x14ac:dyDescent="0.3">
      <c r="A16" s="20" t="s">
        <v>38</v>
      </c>
      <c r="B16" s="146"/>
      <c r="C16" s="146">
        <v>469866.35000000009</v>
      </c>
      <c r="D16" s="146">
        <v>970940.83333333349</v>
      </c>
      <c r="E16" s="146">
        <f>C16-D16</f>
        <v>-501074.4833333334</v>
      </c>
      <c r="F16" s="129">
        <f t="shared" si="1"/>
        <v>-0.51607107882474812</v>
      </c>
      <c r="G16" s="146">
        <v>650201.35</v>
      </c>
      <c r="H16" s="146">
        <f t="shared" si="2"/>
        <v>-180334.99999999988</v>
      </c>
      <c r="J16" s="228"/>
      <c r="L16" s="153"/>
    </row>
    <row r="17" spans="1:13" ht="22.35" customHeight="1" x14ac:dyDescent="0.3">
      <c r="A17" s="20" t="s">
        <v>58</v>
      </c>
      <c r="B17" s="146"/>
      <c r="C17" s="246">
        <v>3183.4</v>
      </c>
      <c r="D17" s="146">
        <v>3500</v>
      </c>
      <c r="E17" s="146">
        <f t="shared" si="0"/>
        <v>-316.59999999999991</v>
      </c>
      <c r="F17" s="129">
        <f t="shared" si="1"/>
        <v>-9.0457142857142833E-2</v>
      </c>
      <c r="G17" s="246">
        <v>3373.0200000000004</v>
      </c>
      <c r="H17" s="246">
        <f t="shared" si="2"/>
        <v>-189.62000000000035</v>
      </c>
      <c r="J17" s="228"/>
      <c r="L17" s="153"/>
    </row>
    <row r="18" spans="1:13" ht="22.35" customHeight="1" x14ac:dyDescent="0.3">
      <c r="A18" s="20" t="s">
        <v>47</v>
      </c>
      <c r="B18" s="146"/>
      <c r="C18" s="146">
        <v>603307.99</v>
      </c>
      <c r="D18" s="146">
        <v>663073.83333333302</v>
      </c>
      <c r="E18" s="146">
        <f t="shared" si="0"/>
        <v>-59765.843333333032</v>
      </c>
      <c r="F18" s="129">
        <f t="shared" si="1"/>
        <v>-9.0134522475249335E-2</v>
      </c>
      <c r="G18" s="146">
        <v>704885.56</v>
      </c>
      <c r="H18" s="146">
        <f t="shared" si="2"/>
        <v>-101577.57000000007</v>
      </c>
      <c r="J18" s="228"/>
    </row>
    <row r="19" spans="1:13" ht="22.35" customHeight="1" x14ac:dyDescent="0.3">
      <c r="A19" s="20" t="s">
        <v>101</v>
      </c>
      <c r="B19" s="146"/>
      <c r="C19" s="146">
        <v>474330.72000000003</v>
      </c>
      <c r="D19" s="146">
        <v>262401</v>
      </c>
      <c r="E19" s="146">
        <f t="shared" si="0"/>
        <v>211929.72000000003</v>
      </c>
      <c r="F19" s="129">
        <f t="shared" si="1"/>
        <v>0.80765591594544239</v>
      </c>
      <c r="G19" s="146">
        <v>609993.94000000006</v>
      </c>
      <c r="H19" s="146">
        <f t="shared" si="2"/>
        <v>-135663.22000000003</v>
      </c>
      <c r="J19" s="228"/>
      <c r="L19" s="153"/>
    </row>
    <row r="20" spans="1:13" ht="22.35" customHeight="1" x14ac:dyDescent="0.3">
      <c r="A20" s="148" t="s">
        <v>13</v>
      </c>
      <c r="B20" s="187"/>
      <c r="C20" s="146">
        <v>1933527.6</v>
      </c>
      <c r="D20" s="146">
        <v>7068966.6666666642</v>
      </c>
      <c r="E20" s="146">
        <f t="shared" si="0"/>
        <v>-5135439.0666666646</v>
      </c>
      <c r="F20" s="129">
        <f t="shared" si="1"/>
        <v>-0.72647662788997913</v>
      </c>
      <c r="G20" s="146">
        <v>890024.96000000008</v>
      </c>
      <c r="H20" s="146">
        <f t="shared" si="2"/>
        <v>1043502.64</v>
      </c>
      <c r="J20" s="228" t="s">
        <v>49</v>
      </c>
      <c r="L20" s="153"/>
    </row>
    <row r="21" spans="1:13" ht="22.35" customHeight="1" thickBot="1" x14ac:dyDescent="0.35">
      <c r="A21" s="28" t="s">
        <v>50</v>
      </c>
      <c r="B21" s="142"/>
      <c r="C21" s="147">
        <f>SUM(C7:C20)</f>
        <v>6096722.79</v>
      </c>
      <c r="D21" s="147">
        <f>SUM(D7:D20)</f>
        <v>13026401.328529671</v>
      </c>
      <c r="E21" s="142">
        <f>SUM(E7:E20)</f>
        <v>-6929678.5385296717</v>
      </c>
      <c r="F21" s="143">
        <f>+E21/D21</f>
        <v>-0.53197182888513428</v>
      </c>
      <c r="G21" s="147">
        <f>SUM(G7:G20)</f>
        <v>5274195.7600000007</v>
      </c>
      <c r="H21" s="147">
        <f>SUM(H7:H20)</f>
        <v>822527.02999999933</v>
      </c>
      <c r="J21" s="228" t="s">
        <v>49</v>
      </c>
      <c r="L21" s="153"/>
    </row>
    <row r="22" spans="1:13" ht="22.35" customHeight="1" x14ac:dyDescent="0.3">
      <c r="A22" s="145"/>
      <c r="B22" s="191"/>
      <c r="C22" s="191"/>
      <c r="D22" s="191"/>
      <c r="E22" s="191"/>
      <c r="F22" s="191"/>
      <c r="G22" s="191"/>
      <c r="H22" s="191"/>
      <c r="J22" s="229" t="s">
        <v>49</v>
      </c>
      <c r="L22" s="153"/>
    </row>
    <row r="23" spans="1:13" ht="306" customHeight="1" x14ac:dyDescent="0.3">
      <c r="A23" s="266" t="s">
        <v>169</v>
      </c>
      <c r="B23" s="266"/>
      <c r="C23" s="266"/>
      <c r="D23" s="266"/>
      <c r="E23" s="266"/>
      <c r="F23" s="266"/>
      <c r="G23" s="266"/>
      <c r="H23" s="266"/>
      <c r="J23" s="248"/>
      <c r="L23" s="153"/>
    </row>
    <row r="24" spans="1:13" ht="24.9" customHeight="1" x14ac:dyDescent="0.3">
      <c r="A24" s="32" t="s">
        <v>72</v>
      </c>
      <c r="B24" s="4"/>
      <c r="C24" s="4"/>
      <c r="D24" s="6"/>
      <c r="E24" s="6"/>
      <c r="F24" s="8"/>
      <c r="G24" s="6"/>
      <c r="H24" s="4"/>
      <c r="J24" s="251"/>
      <c r="L24" s="100"/>
    </row>
    <row r="25" spans="1:13" ht="222.6" customHeight="1" x14ac:dyDescent="0.3">
      <c r="A25" s="264" t="s">
        <v>177</v>
      </c>
      <c r="B25" s="265"/>
      <c r="C25" s="265"/>
      <c r="D25" s="265"/>
      <c r="E25" s="265"/>
      <c r="F25" s="265"/>
      <c r="G25" s="265"/>
      <c r="H25" s="265"/>
      <c r="J25" s="240" t="s">
        <v>49</v>
      </c>
    </row>
    <row r="26" spans="1:13" ht="15.6" customHeight="1" x14ac:dyDescent="0.3">
      <c r="A26" s="236"/>
      <c r="B26" s="216"/>
      <c r="C26" s="216"/>
      <c r="D26" s="216"/>
      <c r="E26" s="237"/>
      <c r="F26" s="216"/>
      <c r="G26" s="216"/>
      <c r="J26" s="235"/>
    </row>
    <row r="27" spans="1:13" ht="15.6" customHeight="1" x14ac:dyDescent="0.3">
      <c r="A27" s="236"/>
      <c r="B27" s="216"/>
      <c r="C27" s="216"/>
      <c r="D27" s="216"/>
      <c r="E27" s="237"/>
      <c r="F27" s="216"/>
      <c r="G27" s="216"/>
      <c r="H27">
        <v>3</v>
      </c>
      <c r="J27" s="235" t="s">
        <v>49</v>
      </c>
    </row>
    <row r="28" spans="1:13" ht="24.9" customHeight="1" x14ac:dyDescent="0.3">
      <c r="A28" s="32" t="s">
        <v>95</v>
      </c>
      <c r="J28" t="s">
        <v>49</v>
      </c>
    </row>
    <row r="29" spans="1:13" ht="103.8" customHeight="1" x14ac:dyDescent="0.3">
      <c r="A29" s="264" t="s">
        <v>178</v>
      </c>
      <c r="B29" s="265"/>
      <c r="C29" s="265"/>
      <c r="D29" s="265"/>
      <c r="E29" s="265"/>
      <c r="F29" s="265"/>
      <c r="G29" s="265"/>
      <c r="H29" s="265"/>
      <c r="J29" s="240"/>
    </row>
    <row r="30" spans="1:13" ht="18" customHeight="1" x14ac:dyDescent="0.3">
      <c r="A30" s="32" t="s">
        <v>132</v>
      </c>
      <c r="J30" s="222" t="s">
        <v>49</v>
      </c>
    </row>
    <row r="31" spans="1:13" ht="213" customHeight="1" x14ac:dyDescent="0.3">
      <c r="A31" s="268" t="s">
        <v>184</v>
      </c>
      <c r="B31" s="265"/>
      <c r="C31" s="265"/>
      <c r="D31" s="265"/>
      <c r="E31" s="265"/>
      <c r="F31" s="265"/>
      <c r="G31" s="265"/>
      <c r="H31" s="265"/>
      <c r="J31" s="253" t="s">
        <v>183</v>
      </c>
      <c r="M31" t="s">
        <v>49</v>
      </c>
    </row>
    <row r="32" spans="1:13" ht="20.399999999999999" customHeight="1" x14ac:dyDescent="0.35">
      <c r="A32" s="32" t="s">
        <v>52</v>
      </c>
      <c r="I32" s="1"/>
      <c r="J32" s="249" t="s">
        <v>49</v>
      </c>
    </row>
    <row r="33" spans="1:10" ht="33.6" customHeight="1" x14ac:dyDescent="0.3">
      <c r="A33" s="264" t="s">
        <v>156</v>
      </c>
      <c r="B33" s="265"/>
      <c r="C33" s="265"/>
      <c r="D33" s="265"/>
      <c r="E33" s="265"/>
      <c r="F33" s="265"/>
      <c r="G33" s="265"/>
      <c r="H33" s="265"/>
      <c r="J33" s="250" t="s">
        <v>49</v>
      </c>
    </row>
    <row r="34" spans="1:10" ht="19.95" customHeight="1" x14ac:dyDescent="0.3">
      <c r="A34" s="158"/>
      <c r="B34" s="216"/>
      <c r="C34" s="216"/>
      <c r="D34" s="216"/>
      <c r="E34" s="216"/>
      <c r="F34" s="216"/>
      <c r="G34" s="216"/>
      <c r="H34" s="216"/>
      <c r="J34" s="249" t="s">
        <v>49</v>
      </c>
    </row>
    <row r="35" spans="1:10" ht="9" customHeight="1" x14ac:dyDescent="0.3">
      <c r="A35" s="32"/>
      <c r="B35" s="32"/>
      <c r="C35" s="32"/>
      <c r="D35" s="32"/>
      <c r="E35" s="32"/>
      <c r="F35" s="32"/>
      <c r="G35" s="32"/>
      <c r="H35" s="32"/>
      <c r="J35" s="250"/>
    </row>
    <row r="36" spans="1:10" s="22" customFormat="1" ht="9.6" customHeight="1" x14ac:dyDescent="0.3">
      <c r="A36" s="33"/>
      <c r="B36" s="32"/>
      <c r="C36" s="32"/>
      <c r="D36" s="32"/>
      <c r="E36" s="32"/>
      <c r="F36" s="32"/>
      <c r="G36" s="32"/>
      <c r="H36" s="32"/>
      <c r="J36" s="249"/>
    </row>
    <row r="37" spans="1:10" ht="20.100000000000001" customHeight="1" x14ac:dyDescent="0.3">
      <c r="A37" s="25" t="s">
        <v>0</v>
      </c>
      <c r="B37" s="32"/>
      <c r="C37" s="117" t="s">
        <v>103</v>
      </c>
      <c r="D37" s="117" t="s">
        <v>103</v>
      </c>
      <c r="E37" s="117" t="s">
        <v>103</v>
      </c>
      <c r="F37" s="11" t="s">
        <v>2</v>
      </c>
      <c r="G37" s="10" t="s">
        <v>8</v>
      </c>
      <c r="H37" s="11" t="s">
        <v>12</v>
      </c>
      <c r="J37" s="250"/>
    </row>
    <row r="38" spans="1:10" ht="20.100000000000001" customHeight="1" x14ac:dyDescent="0.3">
      <c r="A38" s="4"/>
      <c r="B38" s="26"/>
      <c r="C38" s="14" t="s">
        <v>9</v>
      </c>
      <c r="D38" s="14" t="s">
        <v>1</v>
      </c>
      <c r="E38" s="14" t="s">
        <v>2</v>
      </c>
      <c r="F38" s="14" t="s">
        <v>3</v>
      </c>
      <c r="G38" s="13" t="s">
        <v>9</v>
      </c>
      <c r="H38" s="12" t="str">
        <f>H6</f>
        <v>FY25 - FY24</v>
      </c>
      <c r="J38" s="249" t="s">
        <v>49</v>
      </c>
    </row>
    <row r="39" spans="1:10" ht="20.100000000000001" customHeight="1" x14ac:dyDescent="0.3">
      <c r="A39" s="20" t="s">
        <v>40</v>
      </c>
      <c r="B39" s="27"/>
      <c r="C39" s="128">
        <v>1804342.12</v>
      </c>
      <c r="D39" s="128">
        <v>1790739.9309199757</v>
      </c>
      <c r="E39" s="128">
        <f t="shared" ref="E39:E45" si="3">D39-C39</f>
        <v>-13602.189080024371</v>
      </c>
      <c r="F39" s="156">
        <f>E39/D39</f>
        <v>-7.5958484228563408E-3</v>
      </c>
      <c r="G39" s="128">
        <v>2201152.39</v>
      </c>
      <c r="H39" s="128">
        <f>-C39+G39</f>
        <v>396810.27</v>
      </c>
      <c r="J39" s="250"/>
    </row>
    <row r="40" spans="1:10" ht="20.100000000000001" customHeight="1" x14ac:dyDescent="0.3">
      <c r="A40" s="20" t="s">
        <v>41</v>
      </c>
      <c r="B40" s="27"/>
      <c r="C40" s="128">
        <v>1547062.0899999999</v>
      </c>
      <c r="D40" s="128">
        <v>1538774.6826444615</v>
      </c>
      <c r="E40" s="128">
        <f t="shared" si="3"/>
        <v>-8287.4073555383366</v>
      </c>
      <c r="F40" s="156">
        <f t="shared" ref="F40:F46" si="4">E40/D40</f>
        <v>-5.3857185519169126E-3</v>
      </c>
      <c r="G40" s="128">
        <v>1492742.08</v>
      </c>
      <c r="H40" s="128">
        <f t="shared" ref="H40:H44" si="5">-C40+G40</f>
        <v>-54320.009999999776</v>
      </c>
      <c r="J40" s="144"/>
    </row>
    <row r="41" spans="1:10" ht="20.100000000000001" customHeight="1" x14ac:dyDescent="0.3">
      <c r="A41" s="20" t="s">
        <v>13</v>
      </c>
      <c r="B41" s="27"/>
      <c r="C41" s="128">
        <v>1769603.0299999998</v>
      </c>
      <c r="D41" s="128">
        <v>2446173.8406971437</v>
      </c>
      <c r="E41" s="128">
        <f t="shared" si="3"/>
        <v>676570.8106971439</v>
      </c>
      <c r="F41" s="156">
        <f t="shared" si="4"/>
        <v>0.27658329078702176</v>
      </c>
      <c r="G41" s="128">
        <v>1901132.4799999997</v>
      </c>
      <c r="H41" s="128">
        <f t="shared" si="5"/>
        <v>131529.44999999995</v>
      </c>
      <c r="J41" s="144"/>
    </row>
    <row r="42" spans="1:10" ht="20.100000000000001" customHeight="1" x14ac:dyDescent="0.3">
      <c r="A42" s="20" t="s">
        <v>54</v>
      </c>
      <c r="B42" s="27"/>
      <c r="C42" s="128">
        <v>3278420.0100000007</v>
      </c>
      <c r="D42" s="128">
        <v>3204433.1594682736</v>
      </c>
      <c r="E42" s="128">
        <f t="shared" si="3"/>
        <v>-73986.850531727076</v>
      </c>
      <c r="F42" s="156">
        <f t="shared" si="4"/>
        <v>-2.3088904292827894E-2</v>
      </c>
      <c r="G42" s="128">
        <v>2182859.9999999995</v>
      </c>
      <c r="H42" s="128">
        <f t="shared" si="5"/>
        <v>-1095560.0100000012</v>
      </c>
      <c r="J42" s="144"/>
    </row>
    <row r="43" spans="1:10" ht="20.100000000000001" customHeight="1" x14ac:dyDescent="0.3">
      <c r="A43" s="20" t="s">
        <v>42</v>
      </c>
      <c r="B43" s="27"/>
      <c r="C43" s="128">
        <v>506085.6</v>
      </c>
      <c r="D43" s="128">
        <v>500330.91860027856</v>
      </c>
      <c r="E43" s="128">
        <f t="shared" si="3"/>
        <v>-5754.6813997214194</v>
      </c>
      <c r="F43" s="156">
        <f t="shared" si="4"/>
        <v>-1.1501750513081754E-2</v>
      </c>
      <c r="G43" s="128">
        <v>543060.14</v>
      </c>
      <c r="H43" s="128">
        <f t="shared" si="5"/>
        <v>36974.540000000037</v>
      </c>
      <c r="J43" s="144"/>
    </row>
    <row r="44" spans="1:10" ht="20.100000000000001" customHeight="1" x14ac:dyDescent="0.3">
      <c r="A44" s="20" t="s">
        <v>43</v>
      </c>
      <c r="B44" s="27"/>
      <c r="C44" s="128">
        <f>958262.9+1655945.72</f>
        <v>2614208.62</v>
      </c>
      <c r="D44" s="128">
        <f>1038956.46650117+1525451.7612404</f>
        <v>2564408.2277415697</v>
      </c>
      <c r="E44" s="128">
        <f t="shared" si="3"/>
        <v>-49800.392258430365</v>
      </c>
      <c r="F44" s="156">
        <f t="shared" si="4"/>
        <v>-1.9419837964834763E-2</v>
      </c>
      <c r="G44" s="128">
        <f>1117309.92+1742176.62</f>
        <v>2859486.54</v>
      </c>
      <c r="H44" s="128">
        <f t="shared" si="5"/>
        <v>245277.91999999993</v>
      </c>
      <c r="J44" s="144"/>
    </row>
    <row r="45" spans="1:10" ht="20.100000000000001" customHeight="1" x14ac:dyDescent="0.3">
      <c r="A45" s="20" t="s">
        <v>10</v>
      </c>
      <c r="B45" s="27"/>
      <c r="C45" s="128">
        <v>704084.67</v>
      </c>
      <c r="D45" s="128">
        <v>810742.83333333721</v>
      </c>
      <c r="E45" s="128">
        <f t="shared" si="3"/>
        <v>106658.16333333717</v>
      </c>
      <c r="F45" s="156">
        <f t="shared" si="4"/>
        <v>0.13155609762816692</v>
      </c>
      <c r="G45" s="128">
        <v>1283242.5400000003</v>
      </c>
      <c r="H45" s="128">
        <f>-C45+G45</f>
        <v>579157.87000000023</v>
      </c>
      <c r="J45" s="144"/>
    </row>
    <row r="46" spans="1:10" ht="20.100000000000001" customHeight="1" thickBot="1" x14ac:dyDescent="0.35">
      <c r="A46" s="28" t="s">
        <v>51</v>
      </c>
      <c r="B46" s="29"/>
      <c r="C46" s="30">
        <f>SUM(C39:C45)</f>
        <v>12223806.139999999</v>
      </c>
      <c r="D46" s="30">
        <f>SUM(D39:D45)</f>
        <v>12855603.593405038</v>
      </c>
      <c r="E46" s="30">
        <f>SUM(E39:E45)</f>
        <v>631797.4534050395</v>
      </c>
      <c r="F46" s="157">
        <f t="shared" si="4"/>
        <v>4.914568567820133E-2</v>
      </c>
      <c r="G46" s="30">
        <f>SUM(G39:G45)</f>
        <v>12463676.17</v>
      </c>
      <c r="H46" s="30">
        <f>SUM(H39:H45)</f>
        <v>239870.02999999921</v>
      </c>
      <c r="J46" s="144"/>
    </row>
    <row r="47" spans="1:10" ht="11.1" customHeight="1" x14ac:dyDescent="0.3">
      <c r="A47" s="24"/>
      <c r="B47" s="24"/>
      <c r="C47" s="15"/>
      <c r="D47" s="15"/>
      <c r="E47" s="15"/>
      <c r="F47" s="16"/>
      <c r="G47" s="15"/>
      <c r="H47" s="4"/>
    </row>
    <row r="48" spans="1:10" ht="20.100000000000001" customHeight="1" thickBot="1" x14ac:dyDescent="0.35">
      <c r="A48" s="28" t="s">
        <v>123</v>
      </c>
      <c r="B48" s="31"/>
      <c r="C48" s="30">
        <f>C21-C46</f>
        <v>-6127083.3499999987</v>
      </c>
      <c r="D48" s="30">
        <f>D21-D46</f>
        <v>170797.73512463272</v>
      </c>
      <c r="E48" s="30">
        <f>E21+E46</f>
        <v>-6297881.0851246323</v>
      </c>
      <c r="F48" s="157">
        <f>E48/D48</f>
        <v>-36.873329031728723</v>
      </c>
      <c r="G48" s="30">
        <f>G21-G46</f>
        <v>-7189480.4099999992</v>
      </c>
      <c r="H48" s="30">
        <f>H21+H46</f>
        <v>1062397.0599999987</v>
      </c>
    </row>
    <row r="49" spans="1:10" ht="16.350000000000001" customHeight="1" x14ac:dyDescent="0.3">
      <c r="A49" s="4"/>
      <c r="B49" s="4"/>
      <c r="C49" s="6"/>
      <c r="D49" s="6"/>
      <c r="E49" s="6"/>
      <c r="F49" s="8"/>
      <c r="G49" s="6"/>
      <c r="H49" s="4"/>
    </row>
    <row r="50" spans="1:10" ht="20.100000000000001" customHeight="1" x14ac:dyDescent="0.3">
      <c r="A50" s="34" t="s">
        <v>0</v>
      </c>
      <c r="C50" s="144"/>
      <c r="D50" s="144"/>
      <c r="E50" s="144"/>
      <c r="F50" s="144"/>
      <c r="G50" s="144"/>
      <c r="H50" s="144"/>
      <c r="J50" t="s">
        <v>49</v>
      </c>
    </row>
    <row r="51" spans="1:10" ht="18.600000000000001" customHeight="1" x14ac:dyDescent="0.3">
      <c r="A51" s="264" t="s">
        <v>157</v>
      </c>
      <c r="B51" s="265"/>
      <c r="C51" s="265"/>
      <c r="D51" s="265"/>
      <c r="E51" s="265"/>
      <c r="F51" s="265"/>
      <c r="G51" s="265"/>
      <c r="H51" s="265"/>
      <c r="J51" t="s">
        <v>49</v>
      </c>
    </row>
    <row r="52" spans="1:10" ht="42.6" customHeight="1" x14ac:dyDescent="0.3">
      <c r="A52" s="269" t="s">
        <v>158</v>
      </c>
      <c r="B52" s="270"/>
      <c r="C52" s="270"/>
      <c r="D52" s="270"/>
      <c r="E52" s="270"/>
      <c r="F52" s="270"/>
      <c r="G52" s="270"/>
      <c r="H52" s="270"/>
      <c r="J52" s="240" t="s">
        <v>49</v>
      </c>
    </row>
    <row r="53" spans="1:10" ht="18.600000000000001" customHeight="1" x14ac:dyDescent="0.3">
      <c r="A53" s="247"/>
      <c r="B53" s="236"/>
    </row>
    <row r="54" spans="1:10" ht="18.600000000000001" customHeight="1" x14ac:dyDescent="0.3">
      <c r="A54" s="34" t="s">
        <v>147</v>
      </c>
      <c r="J54" s="4"/>
    </row>
    <row r="55" spans="1:10" ht="36" customHeight="1" x14ac:dyDescent="0.3">
      <c r="A55" s="266" t="s">
        <v>170</v>
      </c>
      <c r="B55" s="267"/>
      <c r="C55" s="267"/>
      <c r="D55" s="267"/>
      <c r="E55" s="267"/>
      <c r="F55" s="267"/>
      <c r="G55" s="267"/>
      <c r="H55" s="267"/>
    </row>
    <row r="56" spans="1:10" ht="18.600000000000001" customHeight="1" x14ac:dyDescent="0.3">
      <c r="A56" s="232"/>
      <c r="B56" s="233"/>
      <c r="C56" s="233"/>
      <c r="D56" s="233"/>
      <c r="E56" s="233"/>
      <c r="F56" s="233"/>
      <c r="G56" s="233"/>
      <c r="H56" s="233"/>
    </row>
    <row r="57" spans="1:10" ht="20.100000000000001" customHeight="1" x14ac:dyDescent="0.3">
      <c r="H57" s="122">
        <v>4</v>
      </c>
    </row>
    <row r="58" spans="1:10" ht="20.100000000000001" customHeight="1" x14ac:dyDescent="0.3"/>
    <row r="59" spans="1:10" ht="20.100000000000001" customHeight="1" x14ac:dyDescent="0.3"/>
    <row r="60" spans="1:10" ht="20.100000000000001" customHeight="1" x14ac:dyDescent="0.3"/>
    <row r="61" spans="1:10" ht="20.100000000000001" customHeight="1" x14ac:dyDescent="0.3"/>
    <row r="62" spans="1:10" ht="20.100000000000001" customHeight="1" x14ac:dyDescent="0.3"/>
    <row r="63" spans="1:10" ht="20.100000000000001" customHeight="1" x14ac:dyDescent="0.3"/>
    <row r="64" spans="1:10" ht="20.100000000000001" customHeight="1" x14ac:dyDescent="0.3"/>
    <row r="65" spans="1:24" ht="20.100000000000001" customHeight="1" x14ac:dyDescent="0.3"/>
    <row r="66" spans="1:24" s="22" customFormat="1" ht="20.100000000000001" customHeight="1" x14ac:dyDescent="0.3">
      <c r="A66"/>
      <c r="B66"/>
      <c r="C66"/>
      <c r="D66"/>
      <c r="E66"/>
      <c r="F66"/>
      <c r="G66"/>
      <c r="H66"/>
      <c r="I66"/>
      <c r="J66"/>
      <c r="K66"/>
      <c r="L66"/>
      <c r="M66"/>
      <c r="N66"/>
      <c r="O66"/>
      <c r="P66"/>
      <c r="Q66"/>
      <c r="R66"/>
      <c r="S66"/>
      <c r="T66"/>
      <c r="U66"/>
      <c r="V66"/>
      <c r="W66"/>
      <c r="X66"/>
    </row>
    <row r="67" spans="1:24" s="22" customFormat="1" ht="20.100000000000001" customHeight="1" x14ac:dyDescent="0.3">
      <c r="A67"/>
      <c r="B67"/>
      <c r="C67"/>
      <c r="D67"/>
      <c r="E67"/>
      <c r="F67"/>
      <c r="G67"/>
      <c r="H67"/>
      <c r="I67"/>
      <c r="J67"/>
      <c r="K67"/>
      <c r="L67"/>
      <c r="M67"/>
      <c r="N67"/>
      <c r="O67"/>
      <c r="P67"/>
      <c r="Q67"/>
      <c r="R67"/>
      <c r="S67"/>
      <c r="T67"/>
      <c r="U67"/>
      <c r="V67"/>
      <c r="W67"/>
      <c r="X67"/>
    </row>
    <row r="68" spans="1:24" s="22" customFormat="1" ht="20.100000000000001" customHeight="1" x14ac:dyDescent="0.3">
      <c r="A68"/>
      <c r="B68"/>
      <c r="C68"/>
      <c r="D68"/>
      <c r="E68"/>
      <c r="F68"/>
      <c r="G68"/>
      <c r="H68"/>
      <c r="I68"/>
      <c r="J68"/>
      <c r="K68"/>
      <c r="L68"/>
      <c r="M68"/>
      <c r="N68"/>
      <c r="O68"/>
      <c r="P68"/>
      <c r="Q68"/>
      <c r="R68"/>
      <c r="S68"/>
      <c r="T68"/>
      <c r="U68"/>
      <c r="V68"/>
      <c r="W68"/>
      <c r="X68"/>
    </row>
    <row r="69" spans="1:24" s="22" customFormat="1" ht="20.100000000000001" customHeight="1" x14ac:dyDescent="0.3">
      <c r="A69"/>
      <c r="B69"/>
      <c r="C69"/>
      <c r="D69"/>
      <c r="E69"/>
      <c r="F69"/>
      <c r="G69"/>
      <c r="H69"/>
      <c r="I69"/>
      <c r="J69"/>
      <c r="K69"/>
      <c r="L69"/>
      <c r="M69"/>
      <c r="N69"/>
      <c r="O69"/>
      <c r="P69"/>
      <c r="Q69"/>
      <c r="R69"/>
      <c r="S69"/>
      <c r="T69"/>
      <c r="U69"/>
      <c r="V69"/>
      <c r="W69"/>
      <c r="X69"/>
    </row>
    <row r="70" spans="1:24" s="22" customFormat="1" ht="20.100000000000001" customHeight="1" x14ac:dyDescent="0.3">
      <c r="A70"/>
      <c r="B70"/>
      <c r="C70"/>
      <c r="D70"/>
      <c r="E70"/>
      <c r="F70"/>
      <c r="G70"/>
      <c r="H70"/>
      <c r="I70"/>
      <c r="J70"/>
      <c r="K70"/>
      <c r="L70"/>
      <c r="M70"/>
      <c r="N70"/>
      <c r="O70"/>
      <c r="P70"/>
      <c r="Q70"/>
      <c r="R70"/>
      <c r="S70"/>
      <c r="T70"/>
      <c r="U70"/>
      <c r="V70"/>
    </row>
    <row r="71" spans="1:24" ht="20.100000000000001" customHeight="1" x14ac:dyDescent="0.3"/>
    <row r="72" spans="1:24" ht="20.100000000000001" customHeight="1" x14ac:dyDescent="0.3"/>
    <row r="73" spans="1:24" ht="20.100000000000001" customHeight="1" x14ac:dyDescent="0.3"/>
    <row r="74" spans="1:24" ht="20.100000000000001" customHeight="1" x14ac:dyDescent="0.3"/>
    <row r="75" spans="1:24" ht="20.100000000000001" customHeight="1" x14ac:dyDescent="0.3"/>
    <row r="76" spans="1:24" ht="20.100000000000001" customHeight="1" x14ac:dyDescent="0.3"/>
    <row r="77" spans="1:24" ht="20.100000000000001" customHeight="1" x14ac:dyDescent="0.3"/>
    <row r="78" spans="1:24" ht="20.100000000000001" customHeight="1" x14ac:dyDescent="0.3"/>
    <row r="79" spans="1:24" ht="20.100000000000001" customHeight="1" x14ac:dyDescent="0.3"/>
    <row r="80" spans="1:24" ht="20.100000000000001" customHeight="1" x14ac:dyDescent="0.3"/>
    <row r="81" spans="1:1" ht="20.100000000000001" customHeight="1" x14ac:dyDescent="0.3"/>
    <row r="88" spans="1:1" ht="17.399999999999999" x14ac:dyDescent="0.3">
      <c r="A88" s="5"/>
    </row>
    <row r="89" spans="1:1" ht="17.399999999999999" x14ac:dyDescent="0.3">
      <c r="A89" s="5"/>
    </row>
    <row r="90" spans="1:1" ht="17.399999999999999" x14ac:dyDescent="0.3">
      <c r="A90" s="5"/>
    </row>
    <row r="91" spans="1:1" ht="17.399999999999999" x14ac:dyDescent="0.3">
      <c r="A91" s="5"/>
    </row>
    <row r="92" spans="1:1" ht="17.399999999999999" x14ac:dyDescent="0.3">
      <c r="A92" s="5"/>
    </row>
    <row r="93" spans="1:1" ht="17.399999999999999" x14ac:dyDescent="0.3">
      <c r="A93" s="5"/>
    </row>
    <row r="94" spans="1:1" ht="17.399999999999999" x14ac:dyDescent="0.3">
      <c r="A94" s="5"/>
    </row>
    <row r="95" spans="1:1" ht="17.399999999999999" x14ac:dyDescent="0.3">
      <c r="A95" s="5"/>
    </row>
    <row r="96" spans="1:1" ht="17.399999999999999" x14ac:dyDescent="0.3">
      <c r="A96" s="5"/>
    </row>
    <row r="97" spans="1:1" ht="17.399999999999999" x14ac:dyDescent="0.3">
      <c r="A97" s="5"/>
    </row>
    <row r="98" spans="1:1" ht="17.399999999999999" x14ac:dyDescent="0.3">
      <c r="A98" s="5"/>
    </row>
  </sheetData>
  <sheetProtection selectLockedCells="1"/>
  <mergeCells count="8">
    <mergeCell ref="A25:H25"/>
    <mergeCell ref="A23:H23"/>
    <mergeCell ref="A55:H55"/>
    <mergeCell ref="A31:H31"/>
    <mergeCell ref="A33:H33"/>
    <mergeCell ref="A29:H29"/>
    <mergeCell ref="A51:H51"/>
    <mergeCell ref="A52:H52"/>
  </mergeCells>
  <printOptions horizontalCentered="1"/>
  <pageMargins left="0.45" right="0.45" top="0.5" bottom="0.5" header="0.3" footer="0.3"/>
  <pageSetup scale="45" orientation="landscape" horizontalDpi="4294967293" r:id="rId1"/>
  <rowBreaks count="2" manualBreakCount="2">
    <brk id="27" max="7" man="1"/>
    <brk id="5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zoomScale="60" zoomScaleNormal="60" workbookViewId="0"/>
  </sheetViews>
  <sheetFormatPr defaultRowHeight="14.4" x14ac:dyDescent="0.3"/>
  <cols>
    <col min="1" max="1" width="35" customWidth="1"/>
    <col min="2" max="2" width="27.21875" customWidth="1"/>
    <col min="3" max="3" width="19.44140625" customWidth="1"/>
    <col min="4" max="4" width="19.6640625" customWidth="1"/>
    <col min="5" max="5" width="19" customWidth="1"/>
    <col min="6" max="6" width="30.33203125" customWidth="1"/>
    <col min="7" max="7" width="23.33203125" customWidth="1"/>
    <col min="8" max="8" width="30.6640625" customWidth="1"/>
    <col min="9" max="9" width="26.5546875" customWidth="1"/>
    <col min="10" max="10" width="26.88671875" customWidth="1"/>
    <col min="11" max="11" width="16.5546875" customWidth="1"/>
    <col min="12" max="12" width="44" customWidth="1"/>
    <col min="13" max="13" width="36.5546875" customWidth="1"/>
  </cols>
  <sheetData>
    <row r="1" spans="1:13" ht="20.100000000000001" customHeight="1" x14ac:dyDescent="0.3">
      <c r="A1" s="2" t="s">
        <v>52</v>
      </c>
      <c r="B1" s="5"/>
      <c r="C1" s="5"/>
      <c r="D1" s="5"/>
      <c r="E1" s="5"/>
      <c r="F1" s="5"/>
      <c r="G1" s="23"/>
      <c r="H1" s="23"/>
      <c r="I1" s="23"/>
      <c r="J1" s="23"/>
    </row>
    <row r="2" spans="1:13" ht="20.100000000000001" customHeight="1" x14ac:dyDescent="0.3">
      <c r="A2" s="35" t="s">
        <v>108</v>
      </c>
      <c r="B2" s="5"/>
      <c r="C2" s="5"/>
      <c r="D2" s="5"/>
      <c r="E2" s="5"/>
      <c r="F2" s="5"/>
      <c r="G2" s="23"/>
      <c r="H2" s="23"/>
      <c r="I2" s="23"/>
      <c r="J2" s="23"/>
    </row>
    <row r="3" spans="1:13" ht="20.100000000000001" customHeight="1" x14ac:dyDescent="0.3">
      <c r="A3" s="64">
        <f>TOTALALA!A10</f>
        <v>45747</v>
      </c>
      <c r="C3" s="5"/>
      <c r="D3" s="5"/>
      <c r="E3" s="5"/>
      <c r="F3" s="5"/>
      <c r="G3" s="23"/>
      <c r="H3" s="5"/>
      <c r="I3" s="5"/>
      <c r="J3" s="5"/>
    </row>
    <row r="4" spans="1:13" ht="20.100000000000001" customHeight="1" x14ac:dyDescent="0.3">
      <c r="A4" s="17"/>
      <c r="B4" s="18"/>
      <c r="C4" s="18"/>
      <c r="D4" s="18"/>
      <c r="E4" s="18"/>
      <c r="F4" s="5"/>
      <c r="G4" s="5"/>
      <c r="H4" s="18"/>
      <c r="I4" s="5"/>
      <c r="J4" s="23"/>
    </row>
    <row r="5" spans="1:13" ht="20.100000000000001" customHeight="1" x14ac:dyDescent="0.3">
      <c r="A5" s="94" t="s">
        <v>26</v>
      </c>
      <c r="B5" s="77" t="s">
        <v>103</v>
      </c>
      <c r="C5" s="77" t="s">
        <v>103</v>
      </c>
      <c r="D5" s="77" t="s">
        <v>103</v>
      </c>
      <c r="E5" s="77" t="s">
        <v>2</v>
      </c>
      <c r="F5" s="77" t="s">
        <v>141</v>
      </c>
      <c r="G5" s="77" t="s">
        <v>12</v>
      </c>
      <c r="K5" s="66"/>
      <c r="L5" s="66"/>
    </row>
    <row r="6" spans="1:13" ht="20.100000000000001" customHeight="1" x14ac:dyDescent="0.3">
      <c r="A6" s="80"/>
      <c r="B6" s="83" t="s">
        <v>7</v>
      </c>
      <c r="C6" s="83" t="s">
        <v>1</v>
      </c>
      <c r="D6" s="83" t="s">
        <v>2</v>
      </c>
      <c r="E6" s="83" t="s">
        <v>3</v>
      </c>
      <c r="F6" s="83" t="s">
        <v>159</v>
      </c>
      <c r="G6" s="83" t="str">
        <f>+GFBYDEPT!H6</f>
        <v>FY25 - FY24</v>
      </c>
      <c r="K6" s="66"/>
      <c r="L6" s="66"/>
    </row>
    <row r="7" spans="1:13" ht="20.100000000000001" customHeight="1" x14ac:dyDescent="0.35">
      <c r="A7" s="84" t="s">
        <v>14</v>
      </c>
      <c r="B7" s="127">
        <f>+TOTALALA!C33</f>
        <v>5115391.6800000006</v>
      </c>
      <c r="C7" s="127">
        <f>+TOTALALA!D33</f>
        <v>5488619.6400000015</v>
      </c>
      <c r="D7" s="114">
        <f>B7-C7</f>
        <v>-373227.96000000089</v>
      </c>
      <c r="E7" s="188">
        <f>+D7/C7</f>
        <v>-6.8000332411447775E-2</v>
      </c>
      <c r="F7" s="127">
        <f>+TOTALALA!F33</f>
        <v>5923178.8699999992</v>
      </c>
      <c r="G7" s="114">
        <f>B7-F7</f>
        <v>-807787.18999999855</v>
      </c>
      <c r="K7" s="1"/>
      <c r="L7" s="126"/>
      <c r="M7" s="124"/>
    </row>
    <row r="8" spans="1:13" ht="20.100000000000001" customHeight="1" thickBot="1" x14ac:dyDescent="0.4">
      <c r="A8" s="84" t="s">
        <v>6</v>
      </c>
      <c r="B8" s="127">
        <f>+TOTALALA!C41</f>
        <v>5630276.1200000001</v>
      </c>
      <c r="C8" s="127">
        <f>+TOTALALA!D41</f>
        <v>6165144.9455091842</v>
      </c>
      <c r="D8" s="114">
        <f>C8-B8</f>
        <v>534868.82550918404</v>
      </c>
      <c r="E8" s="188">
        <f>+D8/C8</f>
        <v>8.6756893834068455E-2</v>
      </c>
      <c r="F8" s="127">
        <f>+TOTALALA!F41</f>
        <v>6728215.79</v>
      </c>
      <c r="G8" s="114">
        <f>F8-B8</f>
        <v>1097939.67</v>
      </c>
      <c r="K8" s="1"/>
      <c r="L8" s="126"/>
      <c r="M8" s="124"/>
    </row>
    <row r="9" spans="1:13" ht="20.100000000000001" customHeight="1" thickBot="1" x14ac:dyDescent="0.5">
      <c r="A9" s="88" t="str">
        <f>+TOTALALA!A17</f>
        <v>Surplus (Deficit)</v>
      </c>
      <c r="B9" s="192">
        <f>B7-B8</f>
        <v>-514884.43999999948</v>
      </c>
      <c r="C9" s="192">
        <f>C7-C8</f>
        <v>-676525.30550918262</v>
      </c>
      <c r="D9" s="192">
        <f>B9-C9</f>
        <v>161640.86550918315</v>
      </c>
      <c r="E9" s="192"/>
      <c r="F9" s="192">
        <f>F7-F8</f>
        <v>-805036.92000000086</v>
      </c>
      <c r="G9" s="192">
        <f>B9-F9</f>
        <v>290152.48000000138</v>
      </c>
      <c r="K9" s="134"/>
      <c r="L9" s="126"/>
      <c r="M9" s="124"/>
    </row>
    <row r="10" spans="1:13" ht="20.100000000000001" customHeight="1" x14ac:dyDescent="0.35">
      <c r="A10" s="5"/>
      <c r="B10" s="18"/>
      <c r="C10" s="18"/>
      <c r="D10" s="18"/>
      <c r="E10" s="18"/>
      <c r="F10" s="5"/>
      <c r="G10" s="5"/>
      <c r="I10" t="s">
        <v>49</v>
      </c>
      <c r="K10" s="1"/>
      <c r="L10" s="1"/>
    </row>
    <row r="11" spans="1:13" ht="20.100000000000001" customHeight="1" x14ac:dyDescent="0.35">
      <c r="A11" s="5"/>
      <c r="B11" s="18"/>
      <c r="C11" s="18"/>
      <c r="D11" s="18"/>
      <c r="E11" s="18"/>
      <c r="F11" s="18"/>
      <c r="G11" s="18"/>
      <c r="K11" s="1"/>
      <c r="L11" s="1"/>
    </row>
    <row r="12" spans="1:13" ht="20.100000000000001" customHeight="1" x14ac:dyDescent="0.35">
      <c r="A12" s="95" t="s">
        <v>124</v>
      </c>
      <c r="B12" s="18"/>
      <c r="C12" s="18"/>
      <c r="D12" s="18"/>
      <c r="E12" s="18"/>
      <c r="F12" s="5"/>
      <c r="G12" s="5"/>
      <c r="K12" s="1"/>
      <c r="L12" s="1"/>
    </row>
    <row r="13" spans="1:13" ht="20.100000000000001" customHeight="1" x14ac:dyDescent="0.3">
      <c r="A13" s="96" t="s">
        <v>27</v>
      </c>
      <c r="B13" s="114">
        <v>-247298.87000000005</v>
      </c>
      <c r="C13" s="114">
        <v>-206838.45778409659</v>
      </c>
      <c r="D13" s="114">
        <f>B13-C13</f>
        <v>-40460.41221590346</v>
      </c>
      <c r="E13" s="188">
        <f>-D13/C13</f>
        <v>-0.19561358486890817</v>
      </c>
      <c r="F13" s="114">
        <v>-461106.37</v>
      </c>
      <c r="G13" s="114">
        <f>B13-F13</f>
        <v>213807.49999999994</v>
      </c>
      <c r="I13" t="s">
        <v>49</v>
      </c>
      <c r="K13" s="101"/>
    </row>
    <row r="14" spans="1:13" ht="20.100000000000001" customHeight="1" x14ac:dyDescent="0.3">
      <c r="A14" s="96" t="s">
        <v>28</v>
      </c>
      <c r="B14" s="114">
        <v>-446575.26000000013</v>
      </c>
      <c r="C14" s="114">
        <v>-411544.17814463278</v>
      </c>
      <c r="D14" s="114">
        <f t="shared" ref="D14:D20" si="0">B14-C14</f>
        <v>-35031.081855367345</v>
      </c>
      <c r="E14" s="188">
        <f t="shared" ref="E14" si="1">-D14/C14</f>
        <v>-8.5121072574269416E-2</v>
      </c>
      <c r="F14" s="114">
        <v>-173590.74000000002</v>
      </c>
      <c r="G14" s="114">
        <f t="shared" ref="G14:G20" si="2">B14-F14</f>
        <v>-272984.52000000014</v>
      </c>
      <c r="K14" s="101"/>
    </row>
    <row r="15" spans="1:13" ht="20.100000000000001" customHeight="1" x14ac:dyDescent="0.3">
      <c r="A15" s="96" t="s">
        <v>135</v>
      </c>
      <c r="B15" s="114">
        <v>-5673.960000000021</v>
      </c>
      <c r="C15" s="114">
        <v>25989.406634049112</v>
      </c>
      <c r="D15" s="114">
        <f>B15-C15</f>
        <v>-31663.366634049133</v>
      </c>
      <c r="E15" s="188">
        <f>D15/C15</f>
        <v>-1.2183181817074069</v>
      </c>
      <c r="F15" s="114">
        <v>-222973.70999999993</v>
      </c>
      <c r="G15" s="114">
        <f t="shared" si="2"/>
        <v>217299.74999999991</v>
      </c>
      <c r="K15" s="101"/>
      <c r="L15" s="35" t="s">
        <v>49</v>
      </c>
    </row>
    <row r="16" spans="1:13" ht="20.100000000000001" customHeight="1" x14ac:dyDescent="0.3">
      <c r="A16" s="96" t="s">
        <v>29</v>
      </c>
      <c r="B16" s="114">
        <v>-237913.35</v>
      </c>
      <c r="C16" s="114">
        <v>-136398.96686207544</v>
      </c>
      <c r="D16" s="114">
        <f t="shared" si="0"/>
        <v>-101514.38313792457</v>
      </c>
      <c r="E16" s="188">
        <f>-D16/C16</f>
        <v>-0.74424598274688081</v>
      </c>
      <c r="F16" s="114">
        <v>-227817.0100000001</v>
      </c>
      <c r="G16" s="114">
        <f t="shared" si="2"/>
        <v>-10096.339999999909</v>
      </c>
      <c r="K16" s="101"/>
    </row>
    <row r="17" spans="1:24" ht="20.100000000000001" customHeight="1" x14ac:dyDescent="0.3">
      <c r="A17" s="96" t="s">
        <v>59</v>
      </c>
      <c r="B17" s="114">
        <v>87023.99</v>
      </c>
      <c r="C17" s="114">
        <v>69074.096646161823</v>
      </c>
      <c r="D17" s="114">
        <f t="shared" si="0"/>
        <v>17949.893353838183</v>
      </c>
      <c r="E17" s="188">
        <f t="shared" ref="E17:E19" si="3">D17/C17</f>
        <v>0.25986432288485944</v>
      </c>
      <c r="F17" s="114">
        <v>19655.409999999989</v>
      </c>
      <c r="G17" s="114">
        <f t="shared" si="2"/>
        <v>67368.580000000016</v>
      </c>
      <c r="K17" s="176"/>
      <c r="L17" s="176"/>
    </row>
    <row r="18" spans="1:24" ht="20.100000000000001" customHeight="1" x14ac:dyDescent="0.3">
      <c r="A18" s="96" t="s">
        <v>60</v>
      </c>
      <c r="B18" s="114">
        <v>-37786.53</v>
      </c>
      <c r="C18" s="114">
        <v>-28324.743760809928</v>
      </c>
      <c r="D18" s="114">
        <f t="shared" si="0"/>
        <v>-9461.7862391900708</v>
      </c>
      <c r="E18" s="188">
        <f>-D18/C18</f>
        <v>-0.33404666672682787</v>
      </c>
      <c r="F18" s="114">
        <v>-60455.829999999987</v>
      </c>
      <c r="G18" s="114">
        <f t="shared" si="2"/>
        <v>22669.299999999988</v>
      </c>
      <c r="K18" s="101"/>
    </row>
    <row r="19" spans="1:24" ht="20.100000000000001" customHeight="1" x14ac:dyDescent="0.3">
      <c r="A19" s="96" t="s">
        <v>61</v>
      </c>
      <c r="B19" s="114">
        <v>396958.93000000005</v>
      </c>
      <c r="C19" s="114">
        <v>132028.91307984665</v>
      </c>
      <c r="D19" s="114">
        <f t="shared" si="0"/>
        <v>264930.0169201534</v>
      </c>
      <c r="E19" s="188">
        <f t="shared" si="3"/>
        <v>2.0066060587799632</v>
      </c>
      <c r="F19" s="114">
        <v>376298.61</v>
      </c>
      <c r="G19" s="114">
        <f t="shared" si="2"/>
        <v>20660.320000000065</v>
      </c>
      <c r="K19" s="101"/>
    </row>
    <row r="20" spans="1:24" ht="20.100000000000001" customHeight="1" x14ac:dyDescent="0.3">
      <c r="A20" s="96" t="s">
        <v>30</v>
      </c>
      <c r="B20" s="114">
        <v>-36527.159999999989</v>
      </c>
      <c r="C20" s="114">
        <v>-101834.89834056048</v>
      </c>
      <c r="D20" s="114">
        <f t="shared" si="0"/>
        <v>65307.738340560492</v>
      </c>
      <c r="E20" s="188">
        <f>-D20/C20</f>
        <v>0.64130999691437462</v>
      </c>
      <c r="F20" s="114">
        <v>-17691.950000000008</v>
      </c>
      <c r="G20" s="114">
        <f t="shared" si="2"/>
        <v>-18835.209999999981</v>
      </c>
      <c r="K20" s="176"/>
      <c r="L20" s="176"/>
    </row>
    <row r="21" spans="1:24" ht="20.100000000000001" customHeight="1" thickBot="1" x14ac:dyDescent="0.35">
      <c r="A21" s="96" t="s">
        <v>69</v>
      </c>
      <c r="B21" s="161">
        <v>12907.769999999986</v>
      </c>
      <c r="C21" s="161">
        <v>-18676.476977065475</v>
      </c>
      <c r="D21" s="161">
        <f>B21-C21</f>
        <v>31584.246977065461</v>
      </c>
      <c r="E21" s="188">
        <f>-D21/C21</f>
        <v>1.6911244564941557</v>
      </c>
      <c r="F21" s="161">
        <v>-37355.329999999987</v>
      </c>
      <c r="G21" s="161">
        <f>B21-F21</f>
        <v>50263.099999999977</v>
      </c>
      <c r="K21" s="101"/>
      <c r="L21" s="176"/>
    </row>
    <row r="22" spans="1:24" s="36" customFormat="1" ht="20.100000000000001" customHeight="1" thickBot="1" x14ac:dyDescent="0.35">
      <c r="A22" s="97" t="s">
        <v>11</v>
      </c>
      <c r="B22" s="162">
        <f>SUM(B13:B21)</f>
        <v>-514884.44000000012</v>
      </c>
      <c r="C22" s="162">
        <f t="shared" ref="C22:G22" si="4">SUM(C13:C21)</f>
        <v>-676525.30550918286</v>
      </c>
      <c r="D22" s="162">
        <f t="shared" si="4"/>
        <v>161640.86550918294</v>
      </c>
      <c r="E22" s="162"/>
      <c r="F22" s="162">
        <f t="shared" si="4"/>
        <v>-805036.92000000016</v>
      </c>
      <c r="G22" s="162">
        <f t="shared" si="4"/>
        <v>290152.47999999986</v>
      </c>
      <c r="H22"/>
      <c r="I22"/>
      <c r="J22"/>
      <c r="K22" s="102"/>
      <c r="L22" s="35"/>
      <c r="M22"/>
    </row>
    <row r="23" spans="1:24" ht="20.100000000000001" customHeight="1" x14ac:dyDescent="0.35">
      <c r="A23" s="17"/>
      <c r="B23" s="18" t="s">
        <v>49</v>
      </c>
      <c r="C23" s="177"/>
      <c r="D23" s="18" t="s">
        <v>49</v>
      </c>
      <c r="E23" s="176"/>
      <c r="F23" s="18"/>
      <c r="G23" s="18"/>
      <c r="H23" s="18"/>
      <c r="I23" s="5"/>
      <c r="J23" s="5"/>
      <c r="K23" s="1"/>
    </row>
    <row r="24" spans="1:24" ht="34.35" customHeight="1" x14ac:dyDescent="0.3">
      <c r="A24" s="158" t="s">
        <v>48</v>
      </c>
      <c r="J24" s="158"/>
      <c r="K24" s="158"/>
      <c r="L24" s="158"/>
      <c r="M24" s="158"/>
      <c r="N24" s="158"/>
      <c r="O24" s="158"/>
      <c r="P24" s="158"/>
      <c r="Q24" s="158"/>
      <c r="R24" s="158"/>
      <c r="S24" s="158"/>
      <c r="T24" s="158"/>
      <c r="U24" s="158"/>
      <c r="V24" s="158"/>
      <c r="W24" s="158"/>
      <c r="X24" s="158"/>
    </row>
    <row r="25" spans="1:24" ht="34.35" customHeight="1" x14ac:dyDescent="0.3">
      <c r="A25" s="37" t="s">
        <v>53</v>
      </c>
      <c r="J25" s="103"/>
      <c r="K25" s="103"/>
      <c r="L25" s="103"/>
      <c r="M25" s="103"/>
      <c r="N25" s="103"/>
      <c r="O25" s="103"/>
      <c r="P25" s="103"/>
      <c r="Q25" s="103"/>
      <c r="R25" s="103"/>
      <c r="S25" s="103"/>
      <c r="T25" s="103"/>
      <c r="U25" s="103"/>
      <c r="V25" s="103"/>
      <c r="W25" s="103"/>
      <c r="X25" s="103"/>
    </row>
    <row r="26" spans="1:24" ht="33" customHeight="1" x14ac:dyDescent="0.3">
      <c r="A26" s="272" t="s">
        <v>160</v>
      </c>
      <c r="B26" s="272"/>
      <c r="C26" s="272"/>
      <c r="D26" s="272"/>
      <c r="E26" s="272"/>
      <c r="F26" s="272"/>
      <c r="G26" s="272"/>
      <c r="H26" s="163"/>
      <c r="I26" s="163"/>
      <c r="J26" s="163"/>
      <c r="K26" s="163"/>
      <c r="M26" s="103"/>
      <c r="N26" s="103"/>
      <c r="O26" s="103"/>
      <c r="P26" s="103"/>
      <c r="Q26" s="103"/>
      <c r="R26" s="103"/>
      <c r="S26" s="103"/>
      <c r="T26" s="103"/>
      <c r="U26" s="103"/>
      <c r="V26" s="103"/>
      <c r="W26" s="103"/>
      <c r="X26" s="103"/>
    </row>
    <row r="27" spans="1:24" ht="36" customHeight="1" x14ac:dyDescent="0.3">
      <c r="A27" s="255" t="s">
        <v>74</v>
      </c>
      <c r="B27" s="273" t="s">
        <v>148</v>
      </c>
      <c r="C27" s="273"/>
      <c r="D27" s="273"/>
      <c r="E27" s="273"/>
      <c r="F27" s="273"/>
      <c r="G27" s="273"/>
      <c r="H27" s="163"/>
      <c r="I27" s="163"/>
      <c r="J27" s="163"/>
      <c r="K27" s="163"/>
      <c r="L27" s="226"/>
      <c r="M27" s="103"/>
      <c r="N27" s="103"/>
      <c r="O27" s="103"/>
      <c r="P27" s="103"/>
      <c r="Q27" s="103"/>
      <c r="R27" s="103"/>
      <c r="S27" s="103"/>
      <c r="T27" s="103"/>
      <c r="U27" s="103"/>
      <c r="V27" s="103"/>
      <c r="W27" s="103"/>
      <c r="X27" s="103"/>
    </row>
    <row r="28" spans="1:24" ht="36" customHeight="1" x14ac:dyDescent="0.3">
      <c r="A28" s="255" t="s">
        <v>74</v>
      </c>
      <c r="B28" s="272" t="s">
        <v>161</v>
      </c>
      <c r="C28" s="272"/>
      <c r="D28" s="272"/>
      <c r="E28" s="272"/>
      <c r="F28" s="272"/>
      <c r="G28" s="272"/>
      <c r="H28" s="163"/>
      <c r="I28" s="163"/>
      <c r="J28" s="163"/>
      <c r="K28" s="163"/>
      <c r="L28" s="163"/>
      <c r="M28" s="103"/>
      <c r="N28" s="103"/>
      <c r="O28" s="103"/>
      <c r="P28" s="103"/>
      <c r="Q28" s="103"/>
      <c r="R28" s="103"/>
      <c r="S28" s="103"/>
      <c r="T28" s="103"/>
      <c r="U28" s="103"/>
      <c r="V28" s="103"/>
      <c r="W28" s="103"/>
      <c r="X28" s="103"/>
    </row>
    <row r="29" spans="1:24" ht="36" customHeight="1" x14ac:dyDescent="0.3">
      <c r="A29" s="255"/>
      <c r="B29" s="254"/>
      <c r="C29" s="254"/>
      <c r="D29" s="254"/>
      <c r="E29" s="254"/>
      <c r="F29" s="254"/>
      <c r="G29" s="254"/>
      <c r="H29" s="163"/>
      <c r="I29" s="163"/>
      <c r="J29" s="163"/>
      <c r="K29" s="163"/>
      <c r="L29" s="163"/>
      <c r="M29" s="103"/>
      <c r="N29" s="103"/>
      <c r="O29" s="103"/>
      <c r="P29" s="103"/>
      <c r="Q29" s="103"/>
      <c r="R29" s="103"/>
      <c r="S29" s="103"/>
      <c r="T29" s="103"/>
      <c r="U29" s="103"/>
      <c r="V29" s="103"/>
      <c r="W29" s="103"/>
      <c r="X29" s="103"/>
    </row>
    <row r="30" spans="1:24" ht="18" customHeight="1" x14ac:dyDescent="0.3">
      <c r="A30" s="274" t="s">
        <v>142</v>
      </c>
      <c r="B30" s="274"/>
      <c r="C30" s="274"/>
      <c r="D30" s="274"/>
      <c r="E30" s="254"/>
      <c r="F30" s="254"/>
      <c r="G30" s="254"/>
      <c r="H30" s="163"/>
      <c r="I30" s="163"/>
      <c r="J30" s="163"/>
      <c r="K30" s="163"/>
      <c r="L30" s="163"/>
      <c r="M30" s="103"/>
      <c r="N30" s="103"/>
      <c r="O30" s="103"/>
      <c r="P30" s="103"/>
      <c r="Q30" s="103"/>
      <c r="R30" s="103"/>
      <c r="S30" s="103"/>
      <c r="T30" s="103"/>
      <c r="U30" s="103"/>
      <c r="V30" s="103"/>
      <c r="W30" s="103"/>
      <c r="X30" s="103"/>
    </row>
    <row r="31" spans="1:24" ht="18" customHeight="1" x14ac:dyDescent="0.3">
      <c r="A31" s="258" t="s">
        <v>143</v>
      </c>
      <c r="B31" s="259" t="s">
        <v>180</v>
      </c>
      <c r="C31" s="260"/>
      <c r="D31" s="258"/>
      <c r="E31" s="254"/>
      <c r="F31" s="254"/>
      <c r="G31" s="254"/>
      <c r="H31" s="163"/>
      <c r="I31" s="163"/>
      <c r="J31" s="163"/>
      <c r="K31" s="163"/>
      <c r="L31" s="163"/>
      <c r="M31" s="103"/>
      <c r="N31" s="103"/>
      <c r="O31" s="103"/>
      <c r="P31" s="103"/>
      <c r="Q31" s="103"/>
      <c r="R31" s="103"/>
      <c r="S31" s="103"/>
      <c r="T31" s="103"/>
      <c r="U31" s="103"/>
      <c r="V31" s="103"/>
      <c r="W31" s="103"/>
      <c r="X31" s="103"/>
    </row>
    <row r="32" spans="1:24" ht="18" customHeight="1" x14ac:dyDescent="0.3">
      <c r="A32" s="258" t="s">
        <v>179</v>
      </c>
      <c r="B32" s="261" t="s">
        <v>69</v>
      </c>
      <c r="C32" s="260"/>
      <c r="D32" s="258"/>
      <c r="E32" s="254"/>
      <c r="F32" s="254"/>
      <c r="G32" s="254"/>
      <c r="H32" s="163"/>
      <c r="I32" s="163"/>
      <c r="J32" s="163"/>
      <c r="K32" s="163"/>
      <c r="L32" s="163"/>
      <c r="M32" s="103"/>
      <c r="N32" s="103"/>
      <c r="O32" s="103"/>
      <c r="P32" s="103"/>
      <c r="Q32" s="103"/>
      <c r="R32" s="103"/>
      <c r="S32" s="103"/>
      <c r="T32" s="103"/>
      <c r="U32" s="103"/>
      <c r="V32" s="103"/>
      <c r="W32" s="103"/>
      <c r="X32" s="103"/>
    </row>
    <row r="33" spans="1:24" ht="18" customHeight="1" x14ac:dyDescent="0.3">
      <c r="A33" s="258" t="s">
        <v>181</v>
      </c>
      <c r="B33" s="261" t="s">
        <v>182</v>
      </c>
      <c r="C33" s="260"/>
      <c r="D33" s="258"/>
      <c r="E33" s="254"/>
      <c r="F33" s="254"/>
      <c r="G33" s="254"/>
      <c r="H33" s="163"/>
      <c r="I33" s="163"/>
      <c r="J33" s="163"/>
      <c r="L33" s="163"/>
      <c r="M33" s="103"/>
      <c r="N33" s="103"/>
      <c r="O33" s="103"/>
      <c r="P33" s="103"/>
      <c r="Q33" s="103"/>
      <c r="R33" s="103"/>
      <c r="S33" s="103"/>
      <c r="T33" s="103"/>
      <c r="U33" s="103"/>
      <c r="V33" s="103"/>
      <c r="W33" s="103"/>
      <c r="X33" s="103"/>
    </row>
    <row r="34" spans="1:24" ht="16.8" x14ac:dyDescent="0.3">
      <c r="A34" s="271" t="s">
        <v>49</v>
      </c>
      <c r="B34" s="271"/>
      <c r="C34" s="271"/>
      <c r="D34" s="271"/>
    </row>
    <row r="36" spans="1:24" x14ac:dyDescent="0.3">
      <c r="C36" t="s">
        <v>49</v>
      </c>
      <c r="D36" t="s">
        <v>49</v>
      </c>
    </row>
    <row r="37" spans="1:24" ht="15.6" x14ac:dyDescent="0.3">
      <c r="A37" s="238"/>
      <c r="C37" t="s">
        <v>49</v>
      </c>
      <c r="D37" t="s">
        <v>49</v>
      </c>
    </row>
    <row r="38" spans="1:24" x14ac:dyDescent="0.3">
      <c r="C38" t="s">
        <v>49</v>
      </c>
      <c r="D38" t="s">
        <v>49</v>
      </c>
    </row>
    <row r="39" spans="1:24" x14ac:dyDescent="0.3">
      <c r="C39" t="s">
        <v>49</v>
      </c>
      <c r="D39" t="s">
        <v>49</v>
      </c>
    </row>
    <row r="40" spans="1:24" x14ac:dyDescent="0.3">
      <c r="C40" t="s">
        <v>49</v>
      </c>
      <c r="D40" t="s">
        <v>49</v>
      </c>
    </row>
    <row r="41" spans="1:24" x14ac:dyDescent="0.3">
      <c r="C41" t="s">
        <v>49</v>
      </c>
      <c r="D41" t="s">
        <v>49</v>
      </c>
    </row>
    <row r="42" spans="1:24" x14ac:dyDescent="0.3">
      <c r="C42" t="s">
        <v>49</v>
      </c>
      <c r="D42" t="s">
        <v>49</v>
      </c>
    </row>
    <row r="43" spans="1:24" ht="15.6" x14ac:dyDescent="0.3">
      <c r="G43" s="122">
        <v>5</v>
      </c>
    </row>
  </sheetData>
  <sheetProtection selectLockedCells="1"/>
  <mergeCells count="5">
    <mergeCell ref="A34:D34"/>
    <mergeCell ref="A26:G26"/>
    <mergeCell ref="B28:G28"/>
    <mergeCell ref="B27:G27"/>
    <mergeCell ref="A30:D30"/>
  </mergeCells>
  <printOptions horizontalCentered="1"/>
  <pageMargins left="0.25" right="0.25" top="0.5" bottom="0.5" header="0.3" footer="0.3"/>
  <pageSetup scale="54"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8"/>
  <sheetViews>
    <sheetView zoomScale="90" zoomScaleNormal="90" zoomScaleSheetLayoutView="75" workbookViewId="0"/>
  </sheetViews>
  <sheetFormatPr defaultColWidth="8.88671875" defaultRowHeight="13.8" x14ac:dyDescent="0.25"/>
  <cols>
    <col min="1" max="1" width="63.6640625" style="23" bestFit="1" customWidth="1"/>
    <col min="2" max="4" width="17.88671875" style="23" bestFit="1" customWidth="1"/>
    <col min="5" max="5" width="17.88671875" style="23" customWidth="1"/>
    <col min="6" max="6" width="24" style="23" customWidth="1"/>
    <col min="7" max="7" width="15.6640625" style="23" bestFit="1" customWidth="1"/>
    <col min="8" max="8" width="23" style="23" bestFit="1" customWidth="1"/>
    <col min="9" max="9" width="24" style="23" bestFit="1" customWidth="1"/>
    <col min="10" max="10" width="11.44140625" style="23" bestFit="1" customWidth="1"/>
    <col min="11" max="11" width="13.44140625" style="23" bestFit="1" customWidth="1"/>
    <col min="12" max="12" width="1.6640625" style="23" bestFit="1" customWidth="1"/>
    <col min="13" max="14" width="8.88671875" style="23"/>
    <col min="15" max="16" width="1.6640625" style="23" bestFit="1" customWidth="1"/>
    <col min="17" max="16384" width="8.88671875" style="23"/>
  </cols>
  <sheetData>
    <row r="1" spans="1:16" x14ac:dyDescent="0.25">
      <c r="A1" s="139" t="s">
        <v>55</v>
      </c>
    </row>
    <row r="2" spans="1:16" x14ac:dyDescent="0.25">
      <c r="A2" s="201" t="s">
        <v>108</v>
      </c>
    </row>
    <row r="3" spans="1:16" x14ac:dyDescent="0.25">
      <c r="A3" s="164">
        <f>+TOTALALA!A10</f>
        <v>45747</v>
      </c>
      <c r="B3" s="149"/>
    </row>
    <row r="5" spans="1:16" x14ac:dyDescent="0.25">
      <c r="A5" s="67" t="s">
        <v>57</v>
      </c>
      <c r="B5" s="106" t="s">
        <v>103</v>
      </c>
      <c r="C5" s="106" t="s">
        <v>103</v>
      </c>
      <c r="D5" s="106" t="s">
        <v>103</v>
      </c>
      <c r="E5" s="106" t="s">
        <v>2</v>
      </c>
      <c r="F5" s="106" t="s">
        <v>8</v>
      </c>
      <c r="G5" s="106" t="s">
        <v>12</v>
      </c>
    </row>
    <row r="6" spans="1:16" x14ac:dyDescent="0.25">
      <c r="A6" s="107"/>
      <c r="B6" s="70" t="s">
        <v>7</v>
      </c>
      <c r="C6" s="70" t="s">
        <v>1</v>
      </c>
      <c r="D6" s="70" t="s">
        <v>2</v>
      </c>
      <c r="E6" s="70" t="s">
        <v>3</v>
      </c>
      <c r="F6" s="70" t="str">
        <f>+DIVISIONS!F6</f>
        <v>Seven Month Actual</v>
      </c>
      <c r="G6" s="70" t="str">
        <f>+DIVISIONS!G6</f>
        <v>FY25 - FY24</v>
      </c>
    </row>
    <row r="7" spans="1:16" x14ac:dyDescent="0.25">
      <c r="A7" s="108" t="s">
        <v>14</v>
      </c>
      <c r="B7" s="135">
        <f>+TOTALALA!C34</f>
        <v>263453.42</v>
      </c>
      <c r="C7" s="135">
        <f>+TOTALALA!D34</f>
        <v>309480.8333333336</v>
      </c>
      <c r="D7" s="130">
        <f>B7-C7</f>
        <v>-46027.413333333621</v>
      </c>
      <c r="E7" s="189">
        <f>+D7/C7</f>
        <v>-0.14872460060800829</v>
      </c>
      <c r="F7" s="135">
        <f>+TOTALALA!F34</f>
        <v>319670.69</v>
      </c>
      <c r="G7" s="109">
        <f>B7-F7</f>
        <v>-56217.270000000019</v>
      </c>
    </row>
    <row r="8" spans="1:16" ht="14.4" thickBot="1" x14ac:dyDescent="0.3">
      <c r="A8" s="110" t="s">
        <v>6</v>
      </c>
      <c r="B8" s="136">
        <f>+TOTALALA!C42</f>
        <v>79533.37000000001</v>
      </c>
      <c r="C8" s="136">
        <f>+TOTALALA!D42</f>
        <v>135042.60579779398</v>
      </c>
      <c r="D8" s="131">
        <f>C8-B8</f>
        <v>55509.235797793968</v>
      </c>
      <c r="E8" s="190">
        <f>+D8/C8</f>
        <v>0.41104979772762024</v>
      </c>
      <c r="F8" s="135">
        <f>+TOTALALA!F42</f>
        <v>92429.43</v>
      </c>
      <c r="G8" s="111">
        <f>-B8+F8</f>
        <v>12896.059999999983</v>
      </c>
    </row>
    <row r="9" spans="1:16" ht="14.4" thickBot="1" x14ac:dyDescent="0.3">
      <c r="A9" s="140" t="s">
        <v>146</v>
      </c>
      <c r="B9" s="68">
        <f>B7-B8</f>
        <v>183920.05</v>
      </c>
      <c r="C9" s="68">
        <f>C7-C8</f>
        <v>174438.22753553963</v>
      </c>
      <c r="D9" s="68">
        <f>B9-C9</f>
        <v>9481.8224644603615</v>
      </c>
      <c r="E9" s="68"/>
      <c r="F9" s="68">
        <f>F7-F8</f>
        <v>227241.26</v>
      </c>
      <c r="G9" s="141">
        <f>B9-F9</f>
        <v>-43321.210000000021</v>
      </c>
    </row>
    <row r="10" spans="1:16" x14ac:dyDescent="0.25">
      <c r="B10" s="133"/>
      <c r="C10" s="133"/>
      <c r="D10" s="133"/>
      <c r="E10" s="133"/>
      <c r="F10" s="133"/>
      <c r="G10" s="133"/>
    </row>
    <row r="11" spans="1:16" x14ac:dyDescent="0.25">
      <c r="A11" s="69" t="s">
        <v>124</v>
      </c>
      <c r="B11" s="133"/>
      <c r="C11" s="133"/>
      <c r="D11" s="133"/>
      <c r="E11" s="133"/>
      <c r="F11" s="132"/>
    </row>
    <row r="12" spans="1:16" x14ac:dyDescent="0.25">
      <c r="A12" s="104" t="s">
        <v>115</v>
      </c>
      <c r="B12" s="130">
        <v>70702.34</v>
      </c>
      <c r="C12" s="130">
        <v>111182.31086887293</v>
      </c>
      <c r="D12" s="130">
        <f>B12-C12</f>
        <v>-40479.97086887293</v>
      </c>
      <c r="E12" s="189">
        <f>+D12/C12</f>
        <v>-0.36408643202797358</v>
      </c>
      <c r="F12" s="130">
        <v>103809.56000000001</v>
      </c>
      <c r="G12" s="109">
        <f>B12-F12</f>
        <v>-33107.220000000016</v>
      </c>
      <c r="L12" s="217"/>
      <c r="O12" s="218"/>
      <c r="P12" s="218"/>
    </row>
    <row r="13" spans="1:16" x14ac:dyDescent="0.25">
      <c r="A13" s="104" t="s">
        <v>21</v>
      </c>
      <c r="B13" s="130">
        <v>5052.6100000000006</v>
      </c>
      <c r="C13" s="130">
        <v>3893.7500000000223</v>
      </c>
      <c r="D13" s="130">
        <f t="shared" ref="D13:D20" si="0">B13-C13</f>
        <v>1158.8599999999783</v>
      </c>
      <c r="E13" s="189">
        <f>+D13/C13</f>
        <v>0.29762054574638119</v>
      </c>
      <c r="F13" s="130">
        <v>6278.26</v>
      </c>
      <c r="G13" s="109">
        <f>B13-F13</f>
        <v>-1225.6499999999996</v>
      </c>
      <c r="L13" s="217"/>
      <c r="O13" s="218"/>
      <c r="P13" s="218"/>
    </row>
    <row r="14" spans="1:16" x14ac:dyDescent="0.25">
      <c r="A14" s="150" t="s">
        <v>44</v>
      </c>
      <c r="B14" s="130">
        <v>1121.1800000000003</v>
      </c>
      <c r="C14" s="130">
        <v>2938.4166666666647</v>
      </c>
      <c r="D14" s="130">
        <f t="shared" si="0"/>
        <v>-1817.2366666666644</v>
      </c>
      <c r="E14" s="189">
        <f>D14/C14</f>
        <v>-0.6184407702560899</v>
      </c>
      <c r="F14" s="130">
        <v>1693.7299999999998</v>
      </c>
      <c r="G14" s="109">
        <f t="shared" ref="G14:G30" si="1">B14-F14</f>
        <v>-572.5499999999995</v>
      </c>
      <c r="L14" s="217"/>
      <c r="O14" s="218"/>
      <c r="P14" s="218"/>
    </row>
    <row r="15" spans="1:16" x14ac:dyDescent="0.25">
      <c r="A15" s="104" t="s">
        <v>45</v>
      </c>
      <c r="B15" s="130">
        <v>5240.22</v>
      </c>
      <c r="C15" s="130">
        <v>3973.3333333333348</v>
      </c>
      <c r="D15" s="130">
        <f>B15-C15</f>
        <v>1266.8866666666654</v>
      </c>
      <c r="E15" s="189">
        <f t="shared" ref="E15:E30" si="2">+D15/C15</f>
        <v>0.31884731543624117</v>
      </c>
      <c r="F15" s="130">
        <v>9544.9700000000012</v>
      </c>
      <c r="G15" s="109">
        <f>B15-F15</f>
        <v>-4304.7500000000009</v>
      </c>
    </row>
    <row r="16" spans="1:16" x14ac:dyDescent="0.25">
      <c r="A16" s="104" t="s">
        <v>64</v>
      </c>
      <c r="B16" s="130">
        <v>-392.85</v>
      </c>
      <c r="C16" s="130">
        <v>804.16666666666561</v>
      </c>
      <c r="D16" s="130">
        <f t="shared" si="0"/>
        <v>-1197.0166666666655</v>
      </c>
      <c r="E16" s="189">
        <f>D16/C16</f>
        <v>-1.4885181347150265</v>
      </c>
      <c r="F16" s="130">
        <v>-1554.9400000000003</v>
      </c>
      <c r="G16" s="109">
        <f t="shared" si="1"/>
        <v>1162.0900000000001</v>
      </c>
      <c r="H16" s="67"/>
    </row>
    <row r="17" spans="1:16" x14ac:dyDescent="0.25">
      <c r="A17" s="104" t="s">
        <v>65</v>
      </c>
      <c r="B17" s="130">
        <v>22402.34</v>
      </c>
      <c r="C17" s="130">
        <v>9629.1666666666388</v>
      </c>
      <c r="D17" s="130">
        <f t="shared" si="0"/>
        <v>12773.173333333361</v>
      </c>
      <c r="E17" s="189">
        <f t="shared" si="2"/>
        <v>1.3265086975335421</v>
      </c>
      <c r="F17" s="130">
        <v>17147.23</v>
      </c>
      <c r="G17" s="109">
        <f t="shared" si="1"/>
        <v>5255.1100000000006</v>
      </c>
      <c r="I17" s="239"/>
    </row>
    <row r="18" spans="1:16" x14ac:dyDescent="0.25">
      <c r="A18" s="104" t="s">
        <v>66</v>
      </c>
      <c r="B18" s="130">
        <v>9181.92</v>
      </c>
      <c r="C18" s="130">
        <v>1808.3333333333524</v>
      </c>
      <c r="D18" s="130">
        <f t="shared" si="0"/>
        <v>7373.5866666666479</v>
      </c>
      <c r="E18" s="189">
        <f t="shared" si="2"/>
        <v>4.0775594470045551</v>
      </c>
      <c r="F18" s="130">
        <v>11367.14</v>
      </c>
      <c r="G18" s="109">
        <f t="shared" si="1"/>
        <v>-2185.2199999999993</v>
      </c>
    </row>
    <row r="19" spans="1:16" x14ac:dyDescent="0.25">
      <c r="A19" s="104" t="s">
        <v>67</v>
      </c>
      <c r="B19" s="130">
        <v>4348.6899999999996</v>
      </c>
      <c r="C19" s="130">
        <v>1548.7499999999952</v>
      </c>
      <c r="D19" s="130">
        <f t="shared" si="0"/>
        <v>2799.9400000000041</v>
      </c>
      <c r="E19" s="189">
        <f>D19/C19</f>
        <v>1.8078708635996854</v>
      </c>
      <c r="F19" s="130">
        <v>4399.66</v>
      </c>
      <c r="G19" s="109">
        <f t="shared" si="1"/>
        <v>-50.970000000000255</v>
      </c>
      <c r="L19" s="217"/>
      <c r="O19" s="218"/>
      <c r="P19" s="218"/>
    </row>
    <row r="20" spans="1:16" x14ac:dyDescent="0.25">
      <c r="A20" s="104" t="s">
        <v>70</v>
      </c>
      <c r="B20" s="130">
        <v>2582.92</v>
      </c>
      <c r="C20" s="130">
        <v>3795.75</v>
      </c>
      <c r="D20" s="130">
        <f t="shared" si="0"/>
        <v>-1212.83</v>
      </c>
      <c r="E20" s="189">
        <f t="shared" si="2"/>
        <v>-0.31952315089244548</v>
      </c>
      <c r="F20" s="130">
        <v>2914.9799999999996</v>
      </c>
      <c r="G20" s="109">
        <f t="shared" si="1"/>
        <v>-332.05999999999949</v>
      </c>
      <c r="L20" s="217"/>
      <c r="O20" s="218"/>
      <c r="P20" s="218"/>
    </row>
    <row r="21" spans="1:16" x14ac:dyDescent="0.25">
      <c r="A21" s="104" t="s">
        <v>68</v>
      </c>
      <c r="B21" s="130">
        <v>-1255.7600000000002</v>
      </c>
      <c r="C21" s="256">
        <v>-1180.0000000000005</v>
      </c>
      <c r="D21" s="130">
        <f>B21-C21</f>
        <v>-75.759999999999764</v>
      </c>
      <c r="E21" s="189">
        <f>-D21/C21</f>
        <v>-6.4203389830508245E-2</v>
      </c>
      <c r="F21" s="130">
        <v>4713.5200000000004</v>
      </c>
      <c r="G21" s="109">
        <f t="shared" si="1"/>
        <v>-5969.2800000000007</v>
      </c>
      <c r="L21" s="217"/>
      <c r="O21" s="218"/>
      <c r="P21" s="218"/>
    </row>
    <row r="22" spans="1:16" x14ac:dyDescent="0.25">
      <c r="A22" s="104" t="s">
        <v>20</v>
      </c>
      <c r="B22" s="130">
        <v>8767.760000000002</v>
      </c>
      <c r="C22" s="130">
        <v>5739.9999999999773</v>
      </c>
      <c r="D22" s="130">
        <f t="shared" ref="D22:D29" si="3">B22-C22</f>
        <v>3027.7600000000248</v>
      </c>
      <c r="E22" s="189">
        <f t="shared" si="2"/>
        <v>0.52748432055749772</v>
      </c>
      <c r="F22" s="130">
        <v>9025.84</v>
      </c>
      <c r="G22" s="109">
        <f t="shared" si="1"/>
        <v>-258.07999999999811</v>
      </c>
      <c r="L22" s="217"/>
      <c r="O22" s="218"/>
      <c r="P22" s="218"/>
    </row>
    <row r="23" spans="1:16" x14ac:dyDescent="0.25">
      <c r="A23" s="104" t="s">
        <v>17</v>
      </c>
      <c r="B23" s="130">
        <v>4618.7699999999995</v>
      </c>
      <c r="C23" s="130">
        <v>7695.8333333333321</v>
      </c>
      <c r="D23" s="130">
        <f t="shared" si="3"/>
        <v>-3077.0633333333326</v>
      </c>
      <c r="E23" s="189">
        <f t="shared" si="2"/>
        <v>-0.39983497563616671</v>
      </c>
      <c r="F23" s="130">
        <v>3099.4</v>
      </c>
      <c r="G23" s="109">
        <f t="shared" si="1"/>
        <v>1519.3699999999994</v>
      </c>
      <c r="L23" s="217"/>
      <c r="O23" s="219"/>
      <c r="P23" s="219"/>
    </row>
    <row r="24" spans="1:16" x14ac:dyDescent="0.25">
      <c r="A24" s="104" t="s">
        <v>116</v>
      </c>
      <c r="B24" s="130">
        <v>3062.26</v>
      </c>
      <c r="C24" s="130">
        <v>2380.0000000000027</v>
      </c>
      <c r="D24" s="130">
        <f>B24-C24</f>
        <v>682.25999999999749</v>
      </c>
      <c r="E24" s="189">
        <f>+D24/C24</f>
        <v>0.28666386554621709</v>
      </c>
      <c r="F24" s="130">
        <v>2765.98</v>
      </c>
      <c r="G24" s="109">
        <f>B24-F24</f>
        <v>296.2800000000002</v>
      </c>
      <c r="L24" s="217"/>
      <c r="O24" s="219"/>
      <c r="P24" s="219"/>
    </row>
    <row r="25" spans="1:16" x14ac:dyDescent="0.25">
      <c r="A25" s="104" t="s">
        <v>18</v>
      </c>
      <c r="B25" s="130">
        <v>1692.89</v>
      </c>
      <c r="C25" s="130">
        <v>2759.1666666666665</v>
      </c>
      <c r="D25" s="130">
        <f t="shared" si="3"/>
        <v>-1066.2766666666664</v>
      </c>
      <c r="E25" s="189">
        <f>D25/C25</f>
        <v>-0.38644880700694645</v>
      </c>
      <c r="F25" s="130">
        <v>1960.22</v>
      </c>
      <c r="G25" s="109">
        <f t="shared" si="1"/>
        <v>-267.32999999999993</v>
      </c>
    </row>
    <row r="26" spans="1:16" x14ac:dyDescent="0.25">
      <c r="A26" s="104" t="s">
        <v>16</v>
      </c>
      <c r="B26" s="130">
        <v>9299.7100000000009</v>
      </c>
      <c r="C26" s="130">
        <v>3198.8333333333121</v>
      </c>
      <c r="D26" s="130">
        <f t="shared" si="3"/>
        <v>6100.8766666666888</v>
      </c>
      <c r="E26" s="189">
        <f t="shared" si="2"/>
        <v>1.9072192987026715</v>
      </c>
      <c r="F26" s="130">
        <v>12862.949999999999</v>
      </c>
      <c r="G26" s="109">
        <f t="shared" si="1"/>
        <v>-3563.239999999998</v>
      </c>
    </row>
    <row r="27" spans="1:16" x14ac:dyDescent="0.25">
      <c r="A27" s="104" t="s">
        <v>22</v>
      </c>
      <c r="B27" s="130">
        <v>3027.69</v>
      </c>
      <c r="C27" s="130">
        <v>2782.4999999999973</v>
      </c>
      <c r="D27" s="130">
        <f>B27-C27</f>
        <v>245.19000000000278</v>
      </c>
      <c r="E27" s="189">
        <f>D27/C27</f>
        <v>8.8118598382750407E-2</v>
      </c>
      <c r="F27" s="130">
        <v>2730.2999999999997</v>
      </c>
      <c r="G27" s="109">
        <f t="shared" si="1"/>
        <v>297.39000000000033</v>
      </c>
    </row>
    <row r="28" spans="1:16" x14ac:dyDescent="0.25">
      <c r="A28" s="186" t="s">
        <v>63</v>
      </c>
      <c r="B28" s="130">
        <v>26562.920000000002</v>
      </c>
      <c r="C28" s="130">
        <v>8910.4166666666461</v>
      </c>
      <c r="D28" s="130">
        <f>B28-C28</f>
        <v>17652.503333333356</v>
      </c>
      <c r="E28" s="189">
        <f t="shared" si="2"/>
        <v>1.9811086275426772</v>
      </c>
      <c r="F28" s="130">
        <v>36760.22</v>
      </c>
      <c r="G28" s="109">
        <f>B28-F28</f>
        <v>-10197.299999999999</v>
      </c>
      <c r="O28" s="218"/>
      <c r="P28" s="218"/>
    </row>
    <row r="29" spans="1:16" x14ac:dyDescent="0.25">
      <c r="A29" s="104" t="s">
        <v>19</v>
      </c>
      <c r="B29" s="130">
        <v>3706.2999999999997</v>
      </c>
      <c r="C29" s="130">
        <v>519.1666666666855</v>
      </c>
      <c r="D29" s="130">
        <f t="shared" si="3"/>
        <v>3187.1333333333141</v>
      </c>
      <c r="E29" s="189">
        <f t="shared" si="2"/>
        <v>6.138940609951586</v>
      </c>
      <c r="F29" s="130">
        <v>-5166.6099999999997</v>
      </c>
      <c r="G29" s="109">
        <f t="shared" si="1"/>
        <v>8872.91</v>
      </c>
    </row>
    <row r="30" spans="1:16" ht="14.4" thickBot="1" x14ac:dyDescent="0.3">
      <c r="A30" s="105" t="s">
        <v>46</v>
      </c>
      <c r="B30" s="130">
        <v>4198.1400000000003</v>
      </c>
      <c r="C30" s="130">
        <v>2058.3333333333358</v>
      </c>
      <c r="D30" s="130">
        <f>B30-C30</f>
        <v>2139.8066666666646</v>
      </c>
      <c r="E30" s="189">
        <f t="shared" si="2"/>
        <v>1.0395821862348156</v>
      </c>
      <c r="F30" s="130">
        <v>2888.8500000000004</v>
      </c>
      <c r="G30" s="109">
        <f t="shared" si="1"/>
        <v>1309.29</v>
      </c>
    </row>
    <row r="31" spans="1:16" ht="14.4" thickBot="1" x14ac:dyDescent="0.3">
      <c r="A31" s="112" t="s">
        <v>11</v>
      </c>
      <c r="B31" s="113">
        <f>SUM(B12:B30)</f>
        <v>183920.05000000002</v>
      </c>
      <c r="C31" s="113">
        <f>SUM(C12:C30)</f>
        <v>174438.22753553957</v>
      </c>
      <c r="D31" s="113">
        <f>SUM(D12:D30)</f>
        <v>9481.8224644604506</v>
      </c>
      <c r="E31" s="113"/>
      <c r="F31" s="113">
        <f>SUM(F12:F30)</f>
        <v>227241.26000000004</v>
      </c>
      <c r="G31" s="113">
        <f>SUM(G12:G30)</f>
        <v>-43321.210000000014</v>
      </c>
    </row>
    <row r="32" spans="1:16" x14ac:dyDescent="0.25">
      <c r="J32" s="220"/>
    </row>
    <row r="33" spans="1:11" x14ac:dyDescent="0.25">
      <c r="A33" s="225"/>
      <c r="I33" s="178"/>
    </row>
    <row r="34" spans="1:11" ht="15.6" customHeight="1" x14ac:dyDescent="0.25">
      <c r="A34" s="227" t="s">
        <v>162</v>
      </c>
      <c r="B34" s="221"/>
      <c r="C34" s="221"/>
      <c r="D34" s="221"/>
      <c r="E34" s="221"/>
      <c r="F34" s="221"/>
      <c r="G34" s="221"/>
      <c r="H34" s="221"/>
      <c r="I34" s="221"/>
      <c r="J34" s="221"/>
      <c r="K34" s="221"/>
    </row>
    <row r="35" spans="1:11" ht="15.6" customHeight="1" x14ac:dyDescent="0.25">
      <c r="B35" s="221"/>
      <c r="C35" s="221"/>
      <c r="D35" s="221"/>
      <c r="E35" s="221"/>
      <c r="F35" s="221"/>
      <c r="G35" s="221"/>
      <c r="H35" s="221"/>
      <c r="I35" s="221"/>
      <c r="J35" s="221"/>
      <c r="K35" s="221"/>
    </row>
    <row r="36" spans="1:11" ht="29.4" customHeight="1" x14ac:dyDescent="0.25">
      <c r="A36" s="275" t="s">
        <v>145</v>
      </c>
      <c r="B36" s="275"/>
      <c r="C36" s="275"/>
      <c r="D36" s="275"/>
      <c r="E36" s="275"/>
      <c r="F36" s="275"/>
      <c r="G36" s="275"/>
      <c r="H36" s="240" t="s">
        <v>49</v>
      </c>
    </row>
    <row r="37" spans="1:11" ht="28.8" customHeight="1" x14ac:dyDescent="0.25">
      <c r="A37" s="275" t="s">
        <v>144</v>
      </c>
      <c r="B37" s="275"/>
      <c r="C37" s="275"/>
      <c r="D37" s="275"/>
      <c r="E37" s="275"/>
      <c r="F37" s="275"/>
      <c r="G37" s="275"/>
      <c r="H37" s="240" t="s">
        <v>49</v>
      </c>
    </row>
    <row r="38" spans="1:11" ht="14.4" x14ac:dyDescent="0.3">
      <c r="A38"/>
      <c r="B38"/>
      <c r="C38"/>
      <c r="D38"/>
      <c r="E38"/>
      <c r="F38"/>
    </row>
    <row r="39" spans="1:11" ht="14.4" x14ac:dyDescent="0.3">
      <c r="A39"/>
      <c r="B39"/>
      <c r="C39"/>
      <c r="D39"/>
      <c r="E39"/>
      <c r="F39"/>
    </row>
    <row r="40" spans="1:11" ht="14.4" x14ac:dyDescent="0.3">
      <c r="A40" s="100"/>
      <c r="B40"/>
      <c r="C40"/>
      <c r="D40"/>
      <c r="E40"/>
      <c r="F40"/>
    </row>
    <row r="41" spans="1:11" ht="14.4" x14ac:dyDescent="0.3">
      <c r="A41" s="100"/>
      <c r="B41"/>
      <c r="C41"/>
      <c r="D41"/>
      <c r="E41"/>
      <c r="F41"/>
    </row>
    <row r="45" spans="1:11" x14ac:dyDescent="0.25">
      <c r="G45" s="139">
        <v>6</v>
      </c>
    </row>
    <row r="47" spans="1:11" ht="15.6" x14ac:dyDescent="0.25">
      <c r="A47" s="257"/>
    </row>
    <row r="48" spans="1:11" ht="15.6" x14ac:dyDescent="0.25">
      <c r="A48" s="257"/>
    </row>
  </sheetData>
  <sheetProtection selectLockedCells="1"/>
  <mergeCells count="2">
    <mergeCell ref="A36:G36"/>
    <mergeCell ref="A37:G37"/>
  </mergeCells>
  <pageMargins left="0.7" right="0.7" top="0.75" bottom="0.75" header="0.3" footer="0.3"/>
  <pageSetup scale="65"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DB55-47D8-4C10-89B6-1BFEC638D205}">
  <sheetPr>
    <pageSetUpPr fitToPage="1"/>
  </sheetPr>
  <dimension ref="A1:O46"/>
  <sheetViews>
    <sheetView zoomScale="90" zoomScaleNormal="90" workbookViewId="0"/>
  </sheetViews>
  <sheetFormatPr defaultRowHeight="14.4" x14ac:dyDescent="0.3"/>
  <cols>
    <col min="1" max="1" width="21.33203125" customWidth="1"/>
    <col min="2" max="2" width="28.44140625" customWidth="1"/>
    <col min="11" max="11" width="14.44140625" customWidth="1"/>
    <col min="12" max="12" width="14.88671875" bestFit="1" customWidth="1"/>
    <col min="14" max="14" width="12.88671875" bestFit="1" customWidth="1"/>
    <col min="15" max="15" width="11" bestFit="1" customWidth="1"/>
  </cols>
  <sheetData>
    <row r="1" spans="1:14" x14ac:dyDescent="0.3">
      <c r="A1" s="149" t="s">
        <v>76</v>
      </c>
    </row>
    <row r="2" spans="1:14" x14ac:dyDescent="0.3">
      <c r="A2" s="149" t="s">
        <v>86</v>
      </c>
    </row>
    <row r="3" spans="1:14" x14ac:dyDescent="0.3">
      <c r="A3" s="164">
        <v>45808</v>
      </c>
    </row>
    <row r="6" spans="1:14" x14ac:dyDescent="0.3">
      <c r="A6" s="165" t="s">
        <v>77</v>
      </c>
      <c r="B6" t="s">
        <v>73</v>
      </c>
      <c r="L6" s="168">
        <v>3000000</v>
      </c>
    </row>
    <row r="7" spans="1:14" x14ac:dyDescent="0.3">
      <c r="B7" s="170" t="s">
        <v>78</v>
      </c>
    </row>
    <row r="8" spans="1:14" x14ac:dyDescent="0.3">
      <c r="B8" s="170" t="s">
        <v>96</v>
      </c>
    </row>
    <row r="9" spans="1:14" x14ac:dyDescent="0.3">
      <c r="B9" s="171"/>
    </row>
    <row r="10" spans="1:14" x14ac:dyDescent="0.3">
      <c r="B10" s="170" t="s">
        <v>75</v>
      </c>
    </row>
    <row r="11" spans="1:14" x14ac:dyDescent="0.3">
      <c r="B11" s="170" t="s">
        <v>149</v>
      </c>
    </row>
    <row r="12" spans="1:14" x14ac:dyDescent="0.3">
      <c r="B12" s="170" t="s">
        <v>90</v>
      </c>
    </row>
    <row r="13" spans="1:14" x14ac:dyDescent="0.3">
      <c r="B13" s="170" t="s">
        <v>139</v>
      </c>
    </row>
    <row r="15" spans="1:14" x14ac:dyDescent="0.3">
      <c r="A15" s="169">
        <v>2</v>
      </c>
      <c r="B15" t="s">
        <v>97</v>
      </c>
      <c r="L15" s="167">
        <v>0</v>
      </c>
    </row>
    <row r="16" spans="1:14" x14ac:dyDescent="0.3">
      <c r="B16" s="173" t="s">
        <v>163</v>
      </c>
      <c r="N16" s="153"/>
    </row>
    <row r="17" spans="1:14" x14ac:dyDescent="0.3">
      <c r="B17" s="172" t="s">
        <v>172</v>
      </c>
      <c r="N17" s="153" t="s">
        <v>49</v>
      </c>
    </row>
    <row r="18" spans="1:14" x14ac:dyDescent="0.3">
      <c r="B18" s="172" t="s">
        <v>164</v>
      </c>
      <c r="N18" s="153" t="s">
        <v>49</v>
      </c>
    </row>
    <row r="19" spans="1:14" x14ac:dyDescent="0.3">
      <c r="B19" s="173" t="s">
        <v>165</v>
      </c>
      <c r="N19" s="153" t="s">
        <v>49</v>
      </c>
    </row>
    <row r="20" spans="1:14" x14ac:dyDescent="0.3">
      <c r="B20" s="173" t="s">
        <v>136</v>
      </c>
    </row>
    <row r="22" spans="1:14" x14ac:dyDescent="0.3">
      <c r="A22" s="169">
        <v>3</v>
      </c>
      <c r="B22" t="s">
        <v>79</v>
      </c>
      <c r="C22" s="166"/>
      <c r="L22" s="167">
        <v>180460</v>
      </c>
      <c r="N22" s="167"/>
    </row>
    <row r="23" spans="1:14" x14ac:dyDescent="0.3">
      <c r="B23" s="173" t="s">
        <v>80</v>
      </c>
    </row>
    <row r="24" spans="1:14" x14ac:dyDescent="0.3">
      <c r="B24" s="173" t="s">
        <v>82</v>
      </c>
    </row>
    <row r="25" spans="1:14" x14ac:dyDescent="0.3">
      <c r="B25" s="173" t="s">
        <v>81</v>
      </c>
    </row>
    <row r="26" spans="1:14" x14ac:dyDescent="0.3">
      <c r="B26" s="173" t="s">
        <v>87</v>
      </c>
    </row>
    <row r="27" spans="1:14" x14ac:dyDescent="0.3">
      <c r="B27" s="173" t="s">
        <v>88</v>
      </c>
    </row>
    <row r="29" spans="1:14" x14ac:dyDescent="0.3">
      <c r="A29" s="169">
        <v>4</v>
      </c>
      <c r="B29" t="s">
        <v>83</v>
      </c>
      <c r="L29" s="167">
        <v>1923413.89</v>
      </c>
    </row>
    <row r="30" spans="1:14" x14ac:dyDescent="0.3">
      <c r="B30" s="173" t="s">
        <v>82</v>
      </c>
    </row>
    <row r="31" spans="1:14" x14ac:dyDescent="0.3">
      <c r="B31" s="173" t="s">
        <v>98</v>
      </c>
      <c r="D31" s="100"/>
    </row>
    <row r="32" spans="1:14" x14ac:dyDescent="0.3">
      <c r="B32" s="173" t="s">
        <v>121</v>
      </c>
    </row>
    <row r="33" spans="2:15" x14ac:dyDescent="0.3">
      <c r="B33" s="173" t="s">
        <v>131</v>
      </c>
      <c r="L33" s="174"/>
    </row>
    <row r="35" spans="2:15" ht="15" thickBot="1" x14ac:dyDescent="0.35">
      <c r="B35" t="s">
        <v>173</v>
      </c>
      <c r="L35" s="175">
        <f>SUM(L6:L33)</f>
        <v>5103873.8899999997</v>
      </c>
    </row>
    <row r="36" spans="2:15" ht="15" thickTop="1" x14ac:dyDescent="0.3"/>
    <row r="38" spans="2:15" x14ac:dyDescent="0.3">
      <c r="B38" s="204" t="s">
        <v>109</v>
      </c>
      <c r="C38" s="205"/>
      <c r="D38" s="205"/>
      <c r="E38" s="205"/>
      <c r="F38" s="205"/>
      <c r="G38" s="205"/>
      <c r="H38" s="205"/>
      <c r="I38" s="205"/>
      <c r="J38" s="205"/>
      <c r="K38" s="205"/>
      <c r="L38" s="205"/>
    </row>
    <row r="39" spans="2:15" ht="15" thickBot="1" x14ac:dyDescent="0.35">
      <c r="B39" s="205" t="s">
        <v>137</v>
      </c>
      <c r="C39" s="205"/>
      <c r="D39" s="205"/>
      <c r="E39" s="205"/>
      <c r="F39" s="205"/>
      <c r="G39" s="205"/>
      <c r="H39" s="205"/>
      <c r="I39" s="205"/>
      <c r="J39" s="205"/>
      <c r="K39" s="205"/>
      <c r="L39" s="206">
        <v>5377433.6520956801</v>
      </c>
    </row>
    <row r="40" spans="2:15" ht="15" thickTop="1" x14ac:dyDescent="0.3">
      <c r="B40" s="204"/>
      <c r="C40" s="205"/>
      <c r="D40" s="205"/>
      <c r="E40" s="205"/>
      <c r="F40" s="205"/>
      <c r="G40" s="205"/>
      <c r="H40" s="205"/>
      <c r="I40" s="205"/>
      <c r="J40" s="205"/>
      <c r="K40" s="205"/>
      <c r="L40" s="205"/>
      <c r="O40" s="213" t="s">
        <v>49</v>
      </c>
    </row>
    <row r="41" spans="2:15" ht="15" thickBot="1" x14ac:dyDescent="0.35">
      <c r="B41" s="205" t="s">
        <v>127</v>
      </c>
      <c r="C41" s="205"/>
      <c r="D41" s="205"/>
      <c r="E41" s="205"/>
      <c r="F41" s="205"/>
      <c r="G41" s="205"/>
      <c r="H41" s="205"/>
      <c r="I41" s="205"/>
      <c r="J41" s="205"/>
      <c r="K41" s="205"/>
      <c r="L41" s="206">
        <v>5790084.02409836</v>
      </c>
    </row>
    <row r="42" spans="2:15" ht="15" thickTop="1" x14ac:dyDescent="0.3">
      <c r="B42" s="204"/>
      <c r="C42" s="205"/>
      <c r="D42" s="205"/>
      <c r="E42" s="205"/>
      <c r="F42" s="205"/>
      <c r="G42" s="205"/>
      <c r="H42" s="205"/>
      <c r="I42" s="205"/>
      <c r="J42" s="205"/>
      <c r="K42" s="205"/>
      <c r="L42" s="205"/>
    </row>
    <row r="43" spans="2:15" ht="15" thickBot="1" x14ac:dyDescent="0.35">
      <c r="B43" s="205" t="s">
        <v>99</v>
      </c>
      <c r="C43" s="205"/>
      <c r="D43" s="205"/>
      <c r="E43" s="205"/>
      <c r="F43" s="205"/>
      <c r="G43" s="205"/>
      <c r="H43" s="205"/>
      <c r="I43" s="205"/>
      <c r="J43" s="205"/>
      <c r="K43" s="205"/>
      <c r="L43" s="206">
        <v>7145575.2235588003</v>
      </c>
    </row>
    <row r="44" spans="2:15" ht="15" thickTop="1" x14ac:dyDescent="0.3"/>
    <row r="46" spans="2:15" x14ac:dyDescent="0.3">
      <c r="L46">
        <v>7</v>
      </c>
    </row>
  </sheetData>
  <pageMargins left="0.7" right="0.7" top="0.75" bottom="0.75" header="0.3" footer="0.3"/>
  <pageSetup scale="74"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4C9A-E9FE-459E-ACE4-A7ADB0DA35F2}">
  <dimension ref="U1:V47"/>
  <sheetViews>
    <sheetView view="pageBreakPreview" zoomScale="60" zoomScaleNormal="80" workbookViewId="0"/>
  </sheetViews>
  <sheetFormatPr defaultRowHeight="14.4" x14ac:dyDescent="0.3"/>
  <cols>
    <col min="7" max="7" width="30.77734375" customWidth="1"/>
    <col min="8" max="8" width="19.21875" customWidth="1"/>
    <col min="21" max="21" width="30.88671875" customWidth="1"/>
    <col min="22" max="22" width="26.5546875" customWidth="1"/>
    <col min="23" max="23" width="0.21875" customWidth="1"/>
  </cols>
  <sheetData>
    <row r="1" spans="21:22" ht="18" customHeight="1" x14ac:dyDescent="0.3"/>
    <row r="2" spans="21:22" ht="18" customHeight="1" x14ac:dyDescent="0.3"/>
    <row r="3" spans="21:22" ht="18" customHeight="1" x14ac:dyDescent="0.3"/>
    <row r="4" spans="21:22" ht="18" customHeight="1" x14ac:dyDescent="0.3"/>
    <row r="5" spans="21:22" ht="18" customHeight="1" x14ac:dyDescent="0.3"/>
    <row r="6" spans="21:22" ht="18" customHeight="1" x14ac:dyDescent="0.3"/>
    <row r="7" spans="21:22" ht="18" customHeight="1" x14ac:dyDescent="0.3"/>
    <row r="8" spans="21:22" ht="18" customHeight="1" x14ac:dyDescent="0.3"/>
    <row r="9" spans="21:22" ht="18" customHeight="1" x14ac:dyDescent="0.3"/>
    <row r="10" spans="21:22" ht="18" customHeight="1" x14ac:dyDescent="0.3"/>
    <row r="11" spans="21:22" ht="18" customHeight="1" thickBot="1" x14ac:dyDescent="0.35"/>
    <row r="12" spans="21:22" ht="18" customHeight="1" thickTop="1" x14ac:dyDescent="0.3">
      <c r="U12" s="207"/>
      <c r="V12" s="208"/>
    </row>
    <row r="13" spans="21:22" ht="18" customHeight="1" x14ac:dyDescent="0.35">
      <c r="U13" s="209" t="s">
        <v>111</v>
      </c>
      <c r="V13" s="210"/>
    </row>
    <row r="14" spans="21:22" ht="18" customHeight="1" x14ac:dyDescent="0.35">
      <c r="U14" s="211" t="s">
        <v>112</v>
      </c>
      <c r="V14" s="212">
        <v>764197.52</v>
      </c>
    </row>
    <row r="15" spans="21:22" ht="18" customHeight="1" x14ac:dyDescent="0.35">
      <c r="U15" s="211" t="s">
        <v>113</v>
      </c>
      <c r="V15" s="212">
        <v>4860179.1500000004</v>
      </c>
    </row>
    <row r="16" spans="21:22" ht="18" customHeight="1" x14ac:dyDescent="0.35">
      <c r="U16" s="211" t="s">
        <v>114</v>
      </c>
      <c r="V16" s="212">
        <v>7536804.9199999999</v>
      </c>
    </row>
    <row r="17" spans="21:22" ht="18" customHeight="1" x14ac:dyDescent="0.35">
      <c r="U17" s="211" t="s">
        <v>128</v>
      </c>
      <c r="V17" s="212">
        <v>10339872.76</v>
      </c>
    </row>
    <row r="18" spans="21:22" ht="18" customHeight="1" x14ac:dyDescent="0.35">
      <c r="U18" s="211" t="s">
        <v>138</v>
      </c>
      <c r="V18" s="212">
        <v>8430559.3399999999</v>
      </c>
    </row>
    <row r="19" spans="21:22" ht="18" customHeight="1" x14ac:dyDescent="0.35">
      <c r="U19" s="211" t="s">
        <v>174</v>
      </c>
      <c r="V19" s="212">
        <v>3109136.3</v>
      </c>
    </row>
    <row r="20" spans="21:22" ht="18" customHeight="1" thickBot="1" x14ac:dyDescent="0.4">
      <c r="U20" s="214" t="s">
        <v>49</v>
      </c>
      <c r="V20" s="215"/>
    </row>
    <row r="21" spans="21:22" ht="18" customHeight="1" thickTop="1" x14ac:dyDescent="0.3"/>
    <row r="22" spans="21:22" ht="18" customHeight="1" x14ac:dyDescent="0.3"/>
    <row r="23" spans="21:22" ht="18" customHeight="1" x14ac:dyDescent="0.3">
      <c r="U23" s="224" t="s">
        <v>49</v>
      </c>
    </row>
    <row r="24" spans="21:22" ht="18" customHeight="1" x14ac:dyDescent="0.3"/>
    <row r="25" spans="21:22" ht="18" customHeight="1" x14ac:dyDescent="0.3">
      <c r="U25" s="223"/>
    </row>
    <row r="26" spans="21:22" ht="18" customHeight="1" x14ac:dyDescent="0.3"/>
    <row r="27" spans="21:22" ht="18" customHeight="1" x14ac:dyDescent="0.3"/>
    <row r="28" spans="21:22" ht="18" customHeight="1" x14ac:dyDescent="0.3"/>
    <row r="29" spans="21:22" ht="18" customHeight="1" x14ac:dyDescent="0.3"/>
    <row r="30" spans="21:22" ht="18" customHeight="1" x14ac:dyDescent="0.3"/>
    <row r="31" spans="21:22" ht="18" customHeight="1" x14ac:dyDescent="0.3"/>
    <row r="32" spans="21:22" ht="18" customHeight="1" x14ac:dyDescent="0.3"/>
    <row r="33" spans="22:22" ht="18" customHeight="1" x14ac:dyDescent="0.3"/>
    <row r="34" spans="22:22" ht="18" customHeight="1" x14ac:dyDescent="0.3"/>
    <row r="35" spans="22:22" ht="18" customHeight="1" x14ac:dyDescent="0.3"/>
    <row r="36" spans="22:22" ht="18" customHeight="1" x14ac:dyDescent="0.3"/>
    <row r="37" spans="22:22" ht="18" customHeight="1" x14ac:dyDescent="0.3"/>
    <row r="38" spans="22:22" ht="18" customHeight="1" x14ac:dyDescent="0.3"/>
    <row r="39" spans="22:22" ht="18" customHeight="1" x14ac:dyDescent="0.3"/>
    <row r="47" spans="22:22" x14ac:dyDescent="0.3">
      <c r="V47">
        <v>8</v>
      </c>
    </row>
  </sheetData>
  <pageMargins left="0.7" right="0.7" top="0.75" bottom="0.75" header="0.3" footer="0.3"/>
  <pageSetup scale="45"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p C Y l U H z C 0 t y o A A A A + Q A A A B I A H A B D b 2 5 m a W c v U G F j a 2 F n Z S 5 4 b W w g o h g A K K A U A A A A A A A A A A A A A A A A A A A A A A A A A A A A h Y 9 B D o I w F E S v Q r q n L S V W Q z 5 l 4 V Y S E 6 J x 2 2 C F R i i G F s v d X H g k r y C J o u 5 c z u R N 8 u Z x u 0 M 2 t k 1 w V b 3 V n U l R h C k K l C m 7 o z Z V i g Z 3 C l c o E 7 C V 5 V l W K p h g Y 5 P R 6 h T V z l 0 S Q r z 3 2 M e 4 6 y v C K I 3 I I d 8 U Z a 1 a G W p j n T S l Q p / V 8 f 8 K C d i / Z A T D n O N F v O Q 4 4 o w B m X v I t f k y b F L G F M h P C e u h c U O v h D L h r g A y R y D v G + I J U E s D B B Q A A g A I A K Q m J 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J i V Q K I p H u A 4 A A A A R A A A A E w A c A E Z v c m 1 1 b G F z L 1 N l Y 3 R p b 2 4 x L m 0 g o h g A K K A U A A A A A A A A A A A A A A A A A A A A A A A A A A A A K 0 5 N L s n M z 1 M I h t C G 1 g B Q S w E C L Q A U A A I A C A C k J i V Q f M L S 3 K g A A A D 5 A A A A E g A A A A A A A A A A A A A A A A A A A A A A Q 2 9 u Z m l n L 1 B h Y 2 t h Z 2 U u e G 1 s U E s B A i 0 A F A A C A A g A p C Y l U A / K 6 a u k A A A A 6 Q A A A B M A A A A A A A A A A A A A A A A A 9 A A A A F t D b 2 5 0 Z W 5 0 X 1 R 5 c G V z X S 5 4 b W x Q S w E C L Q A U A A I A C A C k J i 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L v U 9 G 3 X G g k u 6 w p 5 Q C l 4 M D Q A A A A A C A A A A A A A Q Z g A A A A E A A C A A A A D I P G 8 3 o u f r 9 Q K k t y V G y F p B G 3 W 8 P L y C f t 8 y 0 C Q 1 b + Y o V g A A A A A O g A A A A A I A A C A A A A A i A 5 a F 9 p A R U 7 u w V 4 2 9 w Q u e + 5 L d 4 O o s e 8 E q a q u 1 J o Y m O V A A A A B X k T L E f A + S j C 4 g / l B q N t Q C J x K U U E D c y y + A l 3 3 V e X F F 6 Q f 4 t l M h s M J m 5 6 2 g B O E l R 9 m v X s T 2 f + S r V 7 h o b / r U 8 O F n h a 6 0 t 4 F O o y / D P r i G X d R C 9 U A A A A A 0 9 n z Q P F U J i X i G A r 3 h o Z G 6 I R o Z g Q j u U j q J D + 0 S 0 S 7 + e s C Y Q w r m s L G O f 5 i m l 0 1 0 q R U l G U M 7 U c t R S O o e D 0 w R I n 0 b < / D a t a M a s h u p > 
</file>

<file path=customXml/itemProps1.xml><?xml version="1.0" encoding="utf-8"?>
<ds:datastoreItem xmlns:ds="http://schemas.openxmlformats.org/officeDocument/2006/customXml" ds:itemID="{93DDD2CC-727C-43A7-8E5D-80F8E13CE1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CONTENTS</vt:lpstr>
      <vt:lpstr>TOTALALA</vt:lpstr>
      <vt:lpstr>GFBYDEPT</vt:lpstr>
      <vt:lpstr>DIVISIONS</vt:lpstr>
      <vt:lpstr>ROUND TABLES</vt:lpstr>
      <vt:lpstr>SCHED LOANS TRANSFER W TERMS</vt:lpstr>
      <vt:lpstr>LIQUIDITY - ST INVESTMENTS</vt:lpstr>
      <vt:lpstr>CONTENTS!Print_Area</vt:lpstr>
      <vt:lpstr>DIVISIONS!Print_Area</vt:lpstr>
      <vt:lpstr>GFBYDEPT!Print_Area</vt:lpstr>
      <vt:lpstr>'LIQUIDITY - ST INVESTMENTS'!Print_Area</vt:lpstr>
      <vt:lpstr>'ROUND TABLES'!Print_Area</vt:lpstr>
      <vt:lpstr>'SCHED LOANS TRANSFER W TERMS'!Print_Area</vt:lpstr>
      <vt:lpstr>TOTALALA!Print_Area</vt:lpstr>
    </vt:vector>
  </TitlesOfParts>
  <Company>American Library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Moritz</dc:creator>
  <cp:lastModifiedBy>Denise Moritz</cp:lastModifiedBy>
  <cp:lastPrinted>2025-06-09T15:03:36Z</cp:lastPrinted>
  <dcterms:created xsi:type="dcterms:W3CDTF">2013-12-23T20:07:27Z</dcterms:created>
  <dcterms:modified xsi:type="dcterms:W3CDTF">2025-06-10T19:53:57Z</dcterms:modified>
</cp:coreProperties>
</file>